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Obec Zlaté Klasy\Dokumenty - Dokumenty\Verejné súťaže\2018\"/>
    </mc:Choice>
  </mc:AlternateContent>
  <bookViews>
    <workbookView xWindow="0" yWindow="0" windowWidth="28800" windowHeight="13725"/>
  </bookViews>
  <sheets>
    <sheet name="005 - SO 01 Chodník" sheetId="2" r:id="rId1"/>
  </sheets>
  <definedNames>
    <definedName name="_xlnm.Print_Titles" localSheetId="0">'005 - SO 01 Chodník'!$13:$13</definedName>
    <definedName name="_xlnm.Print_Area" localSheetId="0">'005 - SO 01 Chodník'!#REF!,'005 - SO 01 Chodník'!#REF!,'005 - SO 01 Chodník'!$C$3:$Q$44</definedName>
  </definedNames>
  <calcPr calcId="152511"/>
</workbook>
</file>

<file path=xl/calcChain.xml><?xml version="1.0" encoding="utf-8"?>
<calcChain xmlns="http://schemas.openxmlformats.org/spreadsheetml/2006/main">
  <c r="N14" i="2" l="1"/>
  <c r="N15" i="2"/>
  <c r="N16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BI44" i="2" l="1"/>
  <c r="BH44" i="2"/>
  <c r="BG44" i="2"/>
  <c r="BE44" i="2"/>
  <c r="AA44" i="2"/>
  <c r="AA43" i="2"/>
  <c r="Y44" i="2"/>
  <c r="Y43" i="2" s="1"/>
  <c r="W44" i="2"/>
  <c r="W43" i="2" s="1"/>
  <c r="BK44" i="2"/>
  <c r="BK43" i="2" s="1"/>
  <c r="N43" i="2" s="1"/>
  <c r="N44" i="2"/>
  <c r="BF44" i="2" s="1"/>
  <c r="BI42" i="2"/>
  <c r="BH42" i="2"/>
  <c r="BG42" i="2"/>
  <c r="BE42" i="2"/>
  <c r="AA42" i="2"/>
  <c r="Y42" i="2"/>
  <c r="W42" i="2"/>
  <c r="BK42" i="2"/>
  <c r="N42" i="2"/>
  <c r="BF42" i="2" s="1"/>
  <c r="BI41" i="2"/>
  <c r="BH41" i="2"/>
  <c r="BG41" i="2"/>
  <c r="BE41" i="2"/>
  <c r="AA41" i="2"/>
  <c r="Y41" i="2"/>
  <c r="W41" i="2"/>
  <c r="BK41" i="2"/>
  <c r="N41" i="2"/>
  <c r="BF41" i="2" s="1"/>
  <c r="BI40" i="2"/>
  <c r="BH40" i="2"/>
  <c r="BG40" i="2"/>
  <c r="BE40" i="2"/>
  <c r="AA40" i="2"/>
  <c r="Y40" i="2"/>
  <c r="W40" i="2"/>
  <c r="BK40" i="2"/>
  <c r="N40" i="2"/>
  <c r="BF40" i="2"/>
  <c r="BI39" i="2"/>
  <c r="BH39" i="2"/>
  <c r="BG39" i="2"/>
  <c r="BE39" i="2"/>
  <c r="AA39" i="2"/>
  <c r="Y39" i="2"/>
  <c r="W39" i="2"/>
  <c r="BK39" i="2"/>
  <c r="N39" i="2"/>
  <c r="BF39" i="2" s="1"/>
  <c r="BI38" i="2"/>
  <c r="BH38" i="2"/>
  <c r="BG38" i="2"/>
  <c r="BE38" i="2"/>
  <c r="AA38" i="2"/>
  <c r="Y38" i="2"/>
  <c r="W38" i="2"/>
  <c r="BK38" i="2"/>
  <c r="N38" i="2"/>
  <c r="BF38" i="2" s="1"/>
  <c r="BI37" i="2"/>
  <c r="BH37" i="2"/>
  <c r="BG37" i="2"/>
  <c r="BE37" i="2"/>
  <c r="AA37" i="2"/>
  <c r="Y37" i="2"/>
  <c r="W37" i="2"/>
  <c r="BK37" i="2"/>
  <c r="N37" i="2"/>
  <c r="BF37" i="2" s="1"/>
  <c r="BI36" i="2"/>
  <c r="BH36" i="2"/>
  <c r="BG36" i="2"/>
  <c r="BE36" i="2"/>
  <c r="AA36" i="2"/>
  <c r="Y36" i="2"/>
  <c r="W36" i="2"/>
  <c r="BK36" i="2"/>
  <c r="N36" i="2"/>
  <c r="BF36" i="2" s="1"/>
  <c r="BI35" i="2"/>
  <c r="BH35" i="2"/>
  <c r="BG35" i="2"/>
  <c r="BE35" i="2"/>
  <c r="AA35" i="2"/>
  <c r="Y35" i="2"/>
  <c r="W35" i="2"/>
  <c r="BK35" i="2"/>
  <c r="BF35" i="2"/>
  <c r="BI34" i="2"/>
  <c r="BH34" i="2"/>
  <c r="BG34" i="2"/>
  <c r="BE34" i="2"/>
  <c r="AA34" i="2"/>
  <c r="Y34" i="2"/>
  <c r="W34" i="2"/>
  <c r="BK34" i="2"/>
  <c r="BF34" i="2"/>
  <c r="BI33" i="2"/>
  <c r="BH33" i="2"/>
  <c r="BG33" i="2"/>
  <c r="BE33" i="2"/>
  <c r="AA33" i="2"/>
  <c r="Y33" i="2"/>
  <c r="W33" i="2"/>
  <c r="BK33" i="2"/>
  <c r="BF33" i="2"/>
  <c r="BI32" i="2"/>
  <c r="BH32" i="2"/>
  <c r="BG32" i="2"/>
  <c r="BE32" i="2"/>
  <c r="AA32" i="2"/>
  <c r="Y32" i="2"/>
  <c r="W32" i="2"/>
  <c r="BK32" i="2"/>
  <c r="BF32" i="2"/>
  <c r="BI30" i="2"/>
  <c r="BH30" i="2"/>
  <c r="BG30" i="2"/>
  <c r="BE30" i="2"/>
  <c r="AA30" i="2"/>
  <c r="Y30" i="2"/>
  <c r="W30" i="2"/>
  <c r="BK30" i="2"/>
  <c r="BF30" i="2"/>
  <c r="BI29" i="2"/>
  <c r="BH29" i="2"/>
  <c r="BG29" i="2"/>
  <c r="BE29" i="2"/>
  <c r="AA29" i="2"/>
  <c r="Y29" i="2"/>
  <c r="W29" i="2"/>
  <c r="BK29" i="2"/>
  <c r="BF29" i="2"/>
  <c r="BI28" i="2"/>
  <c r="BH28" i="2"/>
  <c r="BG28" i="2"/>
  <c r="BE28" i="2"/>
  <c r="AA28" i="2"/>
  <c r="Y28" i="2"/>
  <c r="W28" i="2"/>
  <c r="BK28" i="2"/>
  <c r="BF28" i="2"/>
  <c r="BI26" i="2"/>
  <c r="BH26" i="2"/>
  <c r="BG26" i="2"/>
  <c r="BE26" i="2"/>
  <c r="AA26" i="2"/>
  <c r="AA25" i="2" s="1"/>
  <c r="Y26" i="2"/>
  <c r="Y25" i="2" s="1"/>
  <c r="W26" i="2"/>
  <c r="W25" i="2" s="1"/>
  <c r="BK26" i="2"/>
  <c r="BK25" i="2" s="1"/>
  <c r="BF26" i="2"/>
  <c r="BI24" i="2"/>
  <c r="BH24" i="2"/>
  <c r="BG24" i="2"/>
  <c r="BE24" i="2"/>
  <c r="AA24" i="2"/>
  <c r="Y24" i="2"/>
  <c r="W24" i="2"/>
  <c r="BK24" i="2"/>
  <c r="BF24" i="2"/>
  <c r="BI23" i="2"/>
  <c r="BH23" i="2"/>
  <c r="BG23" i="2"/>
  <c r="BE23" i="2"/>
  <c r="AA23" i="2"/>
  <c r="Y23" i="2"/>
  <c r="W23" i="2"/>
  <c r="BK23" i="2"/>
  <c r="BF23" i="2"/>
  <c r="BI22" i="2"/>
  <c r="BH22" i="2"/>
  <c r="BG22" i="2"/>
  <c r="BE22" i="2"/>
  <c r="AA22" i="2"/>
  <c r="Y22" i="2"/>
  <c r="W22" i="2"/>
  <c r="BK22" i="2"/>
  <c r="BF22" i="2"/>
  <c r="BI21" i="2"/>
  <c r="BH21" i="2"/>
  <c r="BG21" i="2"/>
  <c r="BE21" i="2"/>
  <c r="AA21" i="2"/>
  <c r="Y21" i="2"/>
  <c r="W21" i="2"/>
  <c r="BK21" i="2"/>
  <c r="BF21" i="2"/>
  <c r="BI20" i="2"/>
  <c r="BH20" i="2"/>
  <c r="BG20" i="2"/>
  <c r="BE20" i="2"/>
  <c r="AA20" i="2"/>
  <c r="Y20" i="2"/>
  <c r="W20" i="2"/>
  <c r="BK20" i="2"/>
  <c r="BF20" i="2"/>
  <c r="BI19" i="2"/>
  <c r="BH19" i="2"/>
  <c r="BG19" i="2"/>
  <c r="BE19" i="2"/>
  <c r="AA19" i="2"/>
  <c r="Y19" i="2"/>
  <c r="W19" i="2"/>
  <c r="BK19" i="2"/>
  <c r="BF19" i="2"/>
  <c r="BI18" i="2"/>
  <c r="BH18" i="2"/>
  <c r="BG18" i="2"/>
  <c r="BE18" i="2"/>
  <c r="AA18" i="2"/>
  <c r="Y18" i="2"/>
  <c r="W18" i="2"/>
  <c r="BK18" i="2"/>
  <c r="BF18" i="2"/>
  <c r="BI17" i="2"/>
  <c r="BH17" i="2"/>
  <c r="BG17" i="2"/>
  <c r="BE17" i="2"/>
  <c r="AA17" i="2"/>
  <c r="Y17" i="2"/>
  <c r="W17" i="2"/>
  <c r="BK17" i="2"/>
  <c r="BF17" i="2"/>
  <c r="BK31" i="2" l="1"/>
  <c r="AA27" i="2"/>
  <c r="AA16" i="2"/>
  <c r="W16" i="2"/>
  <c r="Y27" i="2"/>
  <c r="AA31" i="2"/>
  <c r="W27" i="2"/>
  <c r="Y16" i="2"/>
  <c r="W31" i="2"/>
  <c r="BK27" i="2"/>
  <c r="BK16" i="2"/>
  <c r="Y31" i="2"/>
  <c r="AA15" i="2" l="1"/>
  <c r="AA14" i="2" s="1"/>
  <c r="W15" i="2"/>
  <c r="W14" i="2" s="1"/>
  <c r="Y15" i="2"/>
  <c r="Y14" i="2" s="1"/>
  <c r="BK15" i="2"/>
  <c r="BK14" i="2" s="1"/>
</calcChain>
</file>

<file path=xl/sharedStrings.xml><?xml version="1.0" encoding="utf-8"?>
<sst xmlns="http://schemas.openxmlformats.org/spreadsheetml/2006/main" count="397" uniqueCount="148">
  <si>
    <t/>
  </si>
  <si>
    <t>Stavba:</t>
  </si>
  <si>
    <t>Vybudovanie nového chodníka pre peších na rázscestí Šamorínskej a Hasičskej ulice</t>
  </si>
  <si>
    <t>Miesto:</t>
  </si>
  <si>
    <t>Zlaté Klasy</t>
  </si>
  <si>
    <t>Dátum:</t>
  </si>
  <si>
    <t>Objednávateľ:</t>
  </si>
  <si>
    <t>Zhotoviteľ:</t>
  </si>
  <si>
    <t>Projektant:</t>
  </si>
  <si>
    <t>Spracovateľ:</t>
  </si>
  <si>
    <t>DPH</t>
  </si>
  <si>
    <t>znížená</t>
  </si>
  <si>
    <t>Kód</t>
  </si>
  <si>
    <t>D</t>
  </si>
  <si>
    <t>0</t>
  </si>
  <si>
    <t>1</t>
  </si>
  <si>
    <t>Objekt:</t>
  </si>
  <si>
    <t>Náklady z rozpočtu</t>
  </si>
  <si>
    <t>Cena celkom [EUR]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</si>
  <si>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</si>
  <si>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</si>
  <si>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</si>
  <si>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</si>
  <si>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</si>
  <si>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</si>
  <si>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</si>
  <si>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</si>
  <si>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</si>
  <si>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</si>
  <si>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</si>
  <si>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</si>
  <si>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</si>
  <si>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</si>
  <si>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</si>
  <si>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</si>
  <si>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</si>
  <si>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</si>
  <si>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</si>
  <si>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</si>
  <si>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</si>
  <si>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</si>
  <si>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35</t>
  </si>
  <si>
    <t>K</t>
  </si>
  <si>
    <t>111101101</t>
  </si>
  <si>
    <t>Odstránenie travín a tŕstia s príp. premiestnením a uložením na hromady do 50 m, pri celkovej ploche do 1000m2</t>
  </si>
  <si>
    <t>m2</t>
  </si>
  <si>
    <t>4</t>
  </si>
  <si>
    <t>2</t>
  </si>
  <si>
    <t>-1291224517</t>
  </si>
  <si>
    <t>38</t>
  </si>
  <si>
    <t>122101101</t>
  </si>
  <si>
    <t>Odkopávka a prekopávka nezapažená v horninách 1-2 do 100 m3</t>
  </si>
  <si>
    <t>m3</t>
  </si>
  <si>
    <t>-554192831</t>
  </si>
  <si>
    <t>46</t>
  </si>
  <si>
    <t>171209002</t>
  </si>
  <si>
    <t>Poplatok za skladovanie - zemina a kamenivo (17 05) ostatné</t>
  </si>
  <si>
    <t>t</t>
  </si>
  <si>
    <t>1491429551</t>
  </si>
  <si>
    <t>22</t>
  </si>
  <si>
    <t>181006114</t>
  </si>
  <si>
    <t>Rozprestretie zemín schopných zúrodnenia v rovine a v sklone do 1:5, pri hr. vrstvy nad 0,20 do 0,30 m</t>
  </si>
  <si>
    <t>358887059</t>
  </si>
  <si>
    <t>8</t>
  </si>
  <si>
    <t>181101102</t>
  </si>
  <si>
    <t>Úprava pláne v zárezoch v hornine 1-4 so zhutnením</t>
  </si>
  <si>
    <t>698090319</t>
  </si>
  <si>
    <t>21</t>
  </si>
  <si>
    <t>181301105</t>
  </si>
  <si>
    <t>Rozprestretie ornice v rovine, plocha do 500 m2, hr. do 300 mm</t>
  </si>
  <si>
    <t>42486183</t>
  </si>
  <si>
    <t>33</t>
  </si>
  <si>
    <t>183405211</t>
  </si>
  <si>
    <t>Výsev trávniku hydroosevom na ornicu</t>
  </si>
  <si>
    <t>1727618279</t>
  </si>
  <si>
    <t>34</t>
  </si>
  <si>
    <t>M</t>
  </si>
  <si>
    <t>0057211200</t>
  </si>
  <si>
    <t>Trávové semeno - parková zmes</t>
  </si>
  <si>
    <t>kg</t>
  </si>
  <si>
    <t>1071063550</t>
  </si>
  <si>
    <t>47</t>
  </si>
  <si>
    <t>457541111</t>
  </si>
  <si>
    <t>Filtračné vrstvy zo štrkodrviny bez zhutnenia od 0-22 do 0-63mm</t>
  </si>
  <si>
    <t>1005775421</t>
  </si>
  <si>
    <t>37</t>
  </si>
  <si>
    <t>564851113</t>
  </si>
  <si>
    <t>Podklad zo štrkodrviny s rozprestretím a zhutnením, po zhutnení hr. 170 mm</t>
  </si>
  <si>
    <t>708215173</t>
  </si>
  <si>
    <t>43</t>
  </si>
  <si>
    <t>596811311</t>
  </si>
  <si>
    <t>Kladenie betónovej dlažby komunikacií pre peších do lôžka z kameniva, veľ. do 0,09 m2 plochy od 50 do 100 m2</t>
  </si>
  <si>
    <t>-1431844298</t>
  </si>
  <si>
    <t>44</t>
  </si>
  <si>
    <t>5921952300</t>
  </si>
  <si>
    <t>Dlažba Low value Premac HAKA 6N-normál, sivá 20x16,5x6 cm</t>
  </si>
  <si>
    <t>1029278843</t>
  </si>
  <si>
    <t>52</t>
  </si>
  <si>
    <t>915912211</t>
  </si>
  <si>
    <t>Montáž dočasnej dopravnej smerovej dosky základnej Z4</t>
  </si>
  <si>
    <t>ks</t>
  </si>
  <si>
    <t>1414386309</t>
  </si>
  <si>
    <t>41</t>
  </si>
  <si>
    <t>916561112</t>
  </si>
  <si>
    <t>Osadenie záhonového alebo parkového obrubníka betón., do lôžka z bet. pros. tr. C 16/20 s bočnou oporou</t>
  </si>
  <si>
    <t>m</t>
  </si>
  <si>
    <t>1135718</t>
  </si>
  <si>
    <t>42</t>
  </si>
  <si>
    <t>5921954660</t>
  </si>
  <si>
    <t>Premac obrubník parkový 100x20x5 cm, sivý</t>
  </si>
  <si>
    <t>671105049</t>
  </si>
  <si>
    <t>39</t>
  </si>
  <si>
    <t>917862112</t>
  </si>
  <si>
    <t>Osadenie chodník. obrubníka betónového stojatého do lôžka z betónu prosteho tr. C 16/20 s bočnou oporou</t>
  </si>
  <si>
    <t>-398209528</t>
  </si>
  <si>
    <t>40</t>
  </si>
  <si>
    <t>5921954540</t>
  </si>
  <si>
    <t>Premac obrubník cestný 100x26x15 cm, skosenie 12/4 cm</t>
  </si>
  <si>
    <t>1416273287</t>
  </si>
  <si>
    <t>36</t>
  </si>
  <si>
    <t>938902101</t>
  </si>
  <si>
    <t>Cistenie priekop nespev. a obj.nanosu do 0, 15 m3/m</t>
  </si>
  <si>
    <t>891084673</t>
  </si>
  <si>
    <t>51</t>
  </si>
  <si>
    <t>966006132</t>
  </si>
  <si>
    <t>Odstránenie značky so stĺpikmi s bet. pätkami,  -0,08200t</t>
  </si>
  <si>
    <t>998528791</t>
  </si>
  <si>
    <t>53</t>
  </si>
  <si>
    <t>966822211</t>
  </si>
  <si>
    <t>Demontáž dočasnej dopravnej smerovej dosky základnej Z4</t>
  </si>
  <si>
    <t>2071729467</t>
  </si>
  <si>
    <t>18</t>
  </si>
  <si>
    <t>979081111</t>
  </si>
  <si>
    <t>Odvoz sutiny a vybúraných hmôt na skládku do 1 km</t>
  </si>
  <si>
    <t>-1953960360</t>
  </si>
  <si>
    <t>7</t>
  </si>
  <si>
    <t>979082219</t>
  </si>
  <si>
    <t>Príplatok k cene za každý ďalší aj začatý 1 km nad 1 km</t>
  </si>
  <si>
    <t>-1106587764</t>
  </si>
  <si>
    <t>3</t>
  </si>
  <si>
    <t>979087213</t>
  </si>
  <si>
    <t>Nakladanie na dopravné prostriedky pre vodorovnú dopravu vybúraných hmôt</t>
  </si>
  <si>
    <t>-396791011</t>
  </si>
  <si>
    <t>32</t>
  </si>
  <si>
    <t>998222011</t>
  </si>
  <si>
    <t>Presun hmôt pre pozemné komunikácie s krytom z kameniva (8222, 8225) akejkoľvek dĺžky objektu</t>
  </si>
  <si>
    <t>-1270204309</t>
  </si>
  <si>
    <t>Obec Zlaté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</si>
</sst>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\.mm\.yyyy"/>
    <numFmt numFmtId="166" formatCode="#,##0.00000"/>
    <numFmt numFmtId="167" formatCode="#,##0.000"/>
  </numFmts>
  <fonts count="15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b/>
      <sz val="16"/>
      <name val="Trebuchet MS"/>
    </font>
    <font>
      <sz val="9"/>
      <color rgb="FF969696"/>
      <name val="Trebuchet MS"/>
    </font>
    <font>
      <b/>
      <sz val="12"/>
      <color rgb="FF96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sz val="11"/>
      <name val="Trebuchet MS"/>
      <family val="2"/>
      <charset val="238"/>
    </font>
    <font>
      <sz val="9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10" fillId="0" borderId="7" xfId="0" applyNumberFormat="1" applyFont="1" applyBorder="1" applyAlignment="1"/>
    <xf numFmtId="166" fontId="10" fillId="0" borderId="8" xfId="0" applyNumberFormat="1" applyFont="1" applyBorder="1" applyAlignment="1"/>
    <xf numFmtId="167" fontId="11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9" xfId="0" applyFont="1" applyBorder="1" applyAlignment="1"/>
    <xf numFmtId="166" fontId="6" fillId="0" borderId="0" xfId="0" applyNumberFormat="1" applyFont="1" applyBorder="1" applyAlignment="1"/>
    <xf numFmtId="166" fontId="6" fillId="0" borderId="10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49" fontId="0" fillId="0" borderId="19" xfId="0" applyNumberFormat="1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167" fontId="0" fillId="0" borderId="19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19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7" fontId="12" fillId="0" borderId="19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vertical="center"/>
    </xf>
    <xf numFmtId="166" fontId="1" fillId="0" borderId="1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9" xfId="0" applyFont="1" applyBorder="1" applyAlignment="1" applyProtection="1">
      <alignment horizontal="left" vertical="center" wrapText="1"/>
      <protection locked="0"/>
    </xf>
    <xf numFmtId="167" fontId="0" fillId="0" borderId="19" xfId="0" applyNumberFormat="1" applyFont="1" applyBorder="1" applyAlignment="1" applyProtection="1">
      <alignment vertical="center"/>
      <protection locked="0"/>
    </xf>
    <xf numFmtId="167" fontId="9" fillId="0" borderId="7" xfId="0" applyNumberFormat="1" applyFont="1" applyBorder="1" applyAlignment="1"/>
    <xf numFmtId="167" fontId="3" fillId="0" borderId="7" xfId="0" applyNumberFormat="1" applyFont="1" applyBorder="1" applyAlignment="1">
      <alignment vertical="center"/>
    </xf>
    <xf numFmtId="167" fontId="4" fillId="0" borderId="0" xfId="0" applyNumberFormat="1" applyFont="1" applyBorder="1" applyAlignment="1"/>
    <xf numFmtId="167" fontId="4" fillId="0" borderId="0" xfId="0" applyNumberFormat="1" applyFont="1" applyBorder="1" applyAlignment="1">
      <alignment vertical="center"/>
    </xf>
    <xf numFmtId="167" fontId="5" fillId="0" borderId="11" xfId="0" applyNumberFormat="1" applyFont="1" applyBorder="1" applyAlignment="1"/>
    <xf numFmtId="167" fontId="5" fillId="0" borderId="11" xfId="0" applyNumberFormat="1" applyFont="1" applyBorder="1" applyAlignment="1">
      <alignment vertical="center"/>
    </xf>
    <xf numFmtId="167" fontId="5" fillId="0" borderId="17" xfId="0" applyNumberFormat="1" applyFont="1" applyBorder="1" applyAlignment="1"/>
    <xf numFmtId="167" fontId="5" fillId="0" borderId="17" xfId="0" applyNumberFormat="1" applyFont="1" applyBorder="1" applyAlignment="1">
      <alignment vertical="center"/>
    </xf>
    <xf numFmtId="0" fontId="12" fillId="0" borderId="19" xfId="0" applyFont="1" applyBorder="1" applyAlignment="1" applyProtection="1">
      <alignment horizontal="left" vertical="center" wrapText="1"/>
      <protection locked="0"/>
    </xf>
    <xf numFmtId="167" fontId="12" fillId="0" borderId="19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4" fillId="0" borderId="0" xfId="0" applyFont="1" applyBorder="1" applyAlignment="1">
      <alignment horizontal="left" vertical="center"/>
    </xf>
  </cellXfs>
  <cellStyles count="1"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5"/>
  <sheetViews>
    <sheetView showGridLines="0" tabSelected="1" workbookViewId="0">
      <pane ySplit="1" topLeftCell="A2" activePane="bottomLeft" state="frozen"/>
      <selection pane="bottomLeft" activeCell="N22" sqref="N22:Q2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 x14ac:dyDescent="0.3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2:63" s="1" customFormat="1" ht="36.950000000000003" customHeight="1" x14ac:dyDescent="0.3">
      <c r="B3" s="7"/>
      <c r="C3" s="60" t="s">
        <v>26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9"/>
    </row>
    <row r="4" spans="2:63" s="1" customFormat="1" ht="6.95" customHeight="1" x14ac:dyDescent="0.3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2:63" s="1" customFormat="1" ht="30" customHeight="1" x14ac:dyDescent="0.3">
      <c r="B5" s="7"/>
      <c r="C5" s="6" t="s">
        <v>1</v>
      </c>
      <c r="D5" s="8"/>
      <c r="E5" s="8"/>
      <c r="F5" s="79" t="s">
        <v>2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</row>
    <row r="6" spans="2:63" s="1" customFormat="1" ht="36.950000000000003" customHeight="1" x14ac:dyDescent="0.3">
      <c r="B6" s="7"/>
      <c r="C6" s="18" t="s">
        <v>16</v>
      </c>
      <c r="D6" s="8"/>
      <c r="E6" s="8"/>
      <c r="F6" s="61"/>
      <c r="G6" s="75"/>
      <c r="H6" s="75"/>
      <c r="I6" s="75"/>
      <c r="J6" s="75"/>
      <c r="K6" s="75"/>
      <c r="L6" s="75"/>
      <c r="M6" s="75"/>
      <c r="N6" s="75"/>
      <c r="O6" s="75"/>
      <c r="P6" s="75"/>
      <c r="Q6" s="8"/>
      <c r="R6" s="9"/>
    </row>
    <row r="7" spans="2:63" s="1" customFormat="1" ht="6.95" customHeight="1" x14ac:dyDescent="0.3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2:63" s="1" customFormat="1" ht="18" customHeight="1" x14ac:dyDescent="0.3">
      <c r="B8" s="7"/>
      <c r="C8" s="6" t="s">
        <v>3</v>
      </c>
      <c r="D8" s="8"/>
      <c r="E8" s="8"/>
      <c r="F8" s="81" t="s">
        <v>4</v>
      </c>
      <c r="G8" s="8"/>
      <c r="H8" s="8"/>
      <c r="I8" s="8"/>
      <c r="J8" s="8"/>
      <c r="K8" s="6" t="s">
        <v>5</v>
      </c>
      <c r="L8" s="8"/>
      <c r="M8" s="76"/>
      <c r="N8" s="76"/>
      <c r="O8" s="76"/>
      <c r="P8" s="76"/>
      <c r="Q8" s="8"/>
      <c r="R8" s="9"/>
    </row>
    <row r="9" spans="2:63" s="1" customFormat="1" ht="6.95" customHeight="1" x14ac:dyDescent="0.3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</row>
    <row r="10" spans="2:63" s="1" customFormat="1" ht="15" x14ac:dyDescent="0.3">
      <c r="B10" s="7"/>
      <c r="C10" s="6" t="s">
        <v>6</v>
      </c>
      <c r="D10" s="8"/>
      <c r="E10" s="8"/>
      <c r="F10" s="81" t="s">
        <v>147</v>
      </c>
      <c r="G10" s="8"/>
      <c r="H10" s="8"/>
      <c r="I10" s="8"/>
      <c r="J10" s="8"/>
      <c r="K10" s="6" t="s">
        <v>8</v>
      </c>
      <c r="L10" s="8"/>
      <c r="M10" s="62"/>
      <c r="N10" s="62"/>
      <c r="O10" s="62"/>
      <c r="P10" s="62"/>
      <c r="Q10" s="62"/>
      <c r="R10" s="9"/>
    </row>
    <row r="11" spans="2:63" s="1" customFormat="1" ht="14.45" customHeight="1" x14ac:dyDescent="0.3">
      <c r="B11" s="7"/>
      <c r="C11" s="6" t="s">
        <v>7</v>
      </c>
      <c r="D11" s="8"/>
      <c r="E11" s="8"/>
      <c r="F11" s="5"/>
      <c r="G11" s="8"/>
      <c r="H11" s="8"/>
      <c r="I11" s="8"/>
      <c r="J11" s="8"/>
      <c r="K11" s="6" t="s">
        <v>9</v>
      </c>
      <c r="L11" s="8"/>
      <c r="M11" s="62"/>
      <c r="N11" s="62"/>
      <c r="O11" s="62"/>
      <c r="P11" s="62"/>
      <c r="Q11" s="62"/>
      <c r="R11" s="9"/>
    </row>
    <row r="12" spans="2:63" s="1" customFormat="1" ht="10.35" customHeight="1" x14ac:dyDescent="0.3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2:63" s="2" customFormat="1" ht="29.25" customHeight="1" x14ac:dyDescent="0.3">
      <c r="B13" s="24"/>
      <c r="C13" s="25" t="s">
        <v>27</v>
      </c>
      <c r="D13" s="26" t="s">
        <v>28</v>
      </c>
      <c r="E13" s="26" t="s">
        <v>12</v>
      </c>
      <c r="F13" s="77" t="s">
        <v>29</v>
      </c>
      <c r="G13" s="77"/>
      <c r="H13" s="77"/>
      <c r="I13" s="77"/>
      <c r="J13" s="26" t="s">
        <v>30</v>
      </c>
      <c r="K13" s="26" t="s">
        <v>31</v>
      </c>
      <c r="L13" s="77" t="s">
        <v>32</v>
      </c>
      <c r="M13" s="77"/>
      <c r="N13" s="77" t="s">
        <v>18</v>
      </c>
      <c r="O13" s="77"/>
      <c r="P13" s="77"/>
      <c r="Q13" s="78"/>
      <c r="R13" s="27"/>
      <c r="T13" s="19" t="s">
        <v>33</v>
      </c>
      <c r="U13" s="20" t="s">
        <v>10</v>
      </c>
      <c r="V13" s="20" t="s">
        <v>34</v>
      </c>
      <c r="W13" s="20" t="s">
        <v>35</v>
      </c>
      <c r="X13" s="20" t="s">
        <v>36</v>
      </c>
      <c r="Y13" s="20" t="s">
        <v>37</v>
      </c>
      <c r="Z13" s="20" t="s">
        <v>38</v>
      </c>
      <c r="AA13" s="21" t="s">
        <v>39</v>
      </c>
    </row>
    <row r="14" spans="2:63" s="1" customFormat="1" ht="29.25" customHeight="1" x14ac:dyDescent="0.35">
      <c r="B14" s="7"/>
      <c r="C14" s="23" t="s">
        <v>17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65">
        <f>BK14</f>
        <v>0</v>
      </c>
      <c r="O14" s="66"/>
      <c r="P14" s="66"/>
      <c r="Q14" s="66"/>
      <c r="R14" s="9"/>
      <c r="T14" s="22"/>
      <c r="U14" s="11"/>
      <c r="V14" s="11"/>
      <c r="W14" s="28">
        <f>W15</f>
        <v>199.32417799999999</v>
      </c>
      <c r="X14" s="11"/>
      <c r="Y14" s="28">
        <f>Y15</f>
        <v>78.421903600000007</v>
      </c>
      <c r="Z14" s="11"/>
      <c r="AA14" s="29">
        <f>AA15</f>
        <v>0.16400000000000001</v>
      </c>
      <c r="AT14" s="4" t="s">
        <v>13</v>
      </c>
      <c r="AU14" s="4" t="s">
        <v>19</v>
      </c>
      <c r="BK14" s="30">
        <f>BK15</f>
        <v>0</v>
      </c>
    </row>
    <row r="15" spans="2:63" s="3" customFormat="1" ht="37.35" customHeight="1" x14ac:dyDescent="0.35">
      <c r="B15" s="31"/>
      <c r="C15" s="32"/>
      <c r="D15" s="33" t="s">
        <v>20</v>
      </c>
      <c r="E15" s="33"/>
      <c r="F15" s="33"/>
      <c r="G15" s="33"/>
      <c r="H15" s="33"/>
      <c r="I15" s="33"/>
      <c r="J15" s="33"/>
      <c r="K15" s="33"/>
      <c r="L15" s="33"/>
      <c r="M15" s="33"/>
      <c r="N15" s="67">
        <f>BK15</f>
        <v>0</v>
      </c>
      <c r="O15" s="68"/>
      <c r="P15" s="68"/>
      <c r="Q15" s="68"/>
      <c r="R15" s="34"/>
      <c r="T15" s="35"/>
      <c r="U15" s="32"/>
      <c r="V15" s="32"/>
      <c r="W15" s="36">
        <f>W16+W25+W27+W31+W43</f>
        <v>199.32417799999999</v>
      </c>
      <c r="X15" s="32"/>
      <c r="Y15" s="36">
        <f>Y16+Y25+Y27+Y31+Y43</f>
        <v>78.421903600000007</v>
      </c>
      <c r="Z15" s="32"/>
      <c r="AA15" s="37">
        <f>AA16+AA25+AA27+AA31+AA43</f>
        <v>0.16400000000000001</v>
      </c>
      <c r="AR15" s="38" t="s">
        <v>15</v>
      </c>
      <c r="AT15" s="39" t="s">
        <v>13</v>
      </c>
      <c r="AU15" s="39" t="s">
        <v>14</v>
      </c>
      <c r="AY15" s="38" t="s">
        <v>40</v>
      </c>
      <c r="BK15" s="40">
        <f>BK16+BK25+BK27+BK31+BK43</f>
        <v>0</v>
      </c>
    </row>
    <row r="16" spans="2:63" s="3" customFormat="1" ht="19.899999999999999" customHeight="1" x14ac:dyDescent="0.3">
      <c r="B16" s="31"/>
      <c r="C16" s="32"/>
      <c r="D16" s="41" t="s">
        <v>21</v>
      </c>
      <c r="E16" s="41"/>
      <c r="F16" s="41"/>
      <c r="G16" s="41"/>
      <c r="H16" s="41"/>
      <c r="I16" s="41"/>
      <c r="J16" s="41"/>
      <c r="K16" s="41"/>
      <c r="L16" s="41"/>
      <c r="M16" s="41"/>
      <c r="N16" s="69">
        <f>BK16</f>
        <v>0</v>
      </c>
      <c r="O16" s="70"/>
      <c r="P16" s="70"/>
      <c r="Q16" s="70"/>
      <c r="R16" s="34"/>
      <c r="T16" s="35"/>
      <c r="U16" s="32"/>
      <c r="V16" s="32"/>
      <c r="W16" s="36">
        <f>SUM(W17:W24)</f>
        <v>30.965759000000002</v>
      </c>
      <c r="X16" s="32"/>
      <c r="Y16" s="36">
        <f>SUM(Y17:Y24)</f>
        <v>0.32558799999999999</v>
      </c>
      <c r="Z16" s="32"/>
      <c r="AA16" s="37">
        <f>SUM(AA17:AA24)</f>
        <v>0</v>
      </c>
      <c r="AR16" s="38" t="s">
        <v>15</v>
      </c>
      <c r="AT16" s="39" t="s">
        <v>13</v>
      </c>
      <c r="AU16" s="39" t="s">
        <v>15</v>
      </c>
      <c r="AY16" s="38" t="s">
        <v>40</v>
      </c>
      <c r="BK16" s="40">
        <f>SUM(BK17:BK24)</f>
        <v>0</v>
      </c>
    </row>
    <row r="17" spans="2:65" s="1" customFormat="1" ht="38.25" customHeight="1" x14ac:dyDescent="0.3">
      <c r="B17" s="42"/>
      <c r="C17" s="43" t="s">
        <v>41</v>
      </c>
      <c r="D17" s="43" t="s">
        <v>42</v>
      </c>
      <c r="E17" s="44" t="s">
        <v>43</v>
      </c>
      <c r="F17" s="63" t="s">
        <v>44</v>
      </c>
      <c r="G17" s="63"/>
      <c r="H17" s="63"/>
      <c r="I17" s="63"/>
      <c r="J17" s="45" t="s">
        <v>45</v>
      </c>
      <c r="K17" s="46">
        <v>96.096000000000004</v>
      </c>
      <c r="L17" s="64"/>
      <c r="M17" s="64"/>
      <c r="N17" s="64">
        <v>0</v>
      </c>
      <c r="O17" s="64"/>
      <c r="P17" s="64"/>
      <c r="Q17" s="64"/>
      <c r="R17" s="47"/>
      <c r="T17" s="48" t="s">
        <v>0</v>
      </c>
      <c r="U17" s="10" t="s">
        <v>11</v>
      </c>
      <c r="V17" s="49">
        <v>0.01</v>
      </c>
      <c r="W17" s="49">
        <f t="shared" ref="W17:W24" si="0">V17*K17</f>
        <v>0.96096000000000004</v>
      </c>
      <c r="X17" s="49">
        <v>0</v>
      </c>
      <c r="Y17" s="49">
        <f t="shared" ref="Y17:Y24" si="1">X17*K17</f>
        <v>0</v>
      </c>
      <c r="Z17" s="49">
        <v>0</v>
      </c>
      <c r="AA17" s="50">
        <f t="shared" ref="AA17:AA24" si="2">Z17*K17</f>
        <v>0</v>
      </c>
      <c r="AR17" s="4" t="s">
        <v>46</v>
      </c>
      <c r="AT17" s="4" t="s">
        <v>42</v>
      </c>
      <c r="AU17" s="4" t="s">
        <v>47</v>
      </c>
      <c r="AY17" s="4" t="s">
        <v>40</v>
      </c>
      <c r="BE17" s="51">
        <f t="shared" ref="BE17:BE24" si="3">IF(U17="základná",N17,0)</f>
        <v>0</v>
      </c>
      <c r="BF17" s="51">
        <f t="shared" ref="BF17:BF24" si="4">IF(U17="znížená",N17,0)</f>
        <v>0</v>
      </c>
      <c r="BG17" s="51">
        <f t="shared" ref="BG17:BG24" si="5">IF(U17="zákl. prenesená",N17,0)</f>
        <v>0</v>
      </c>
      <c r="BH17" s="51">
        <f t="shared" ref="BH17:BH24" si="6">IF(U17="zníž. prenesená",N17,0)</f>
        <v>0</v>
      </c>
      <c r="BI17" s="51">
        <f t="shared" ref="BI17:BI24" si="7">IF(U17="nulová",N17,0)</f>
        <v>0</v>
      </c>
      <c r="BJ17" s="4" t="s">
        <v>47</v>
      </c>
      <c r="BK17" s="52">
        <f t="shared" ref="BK17:BK24" si="8">ROUND(L17*K17,3)</f>
        <v>0</v>
      </c>
      <c r="BL17" s="4" t="s">
        <v>46</v>
      </c>
      <c r="BM17" s="4" t="s">
        <v>48</v>
      </c>
    </row>
    <row r="18" spans="2:65" s="1" customFormat="1" ht="25.5" customHeight="1" x14ac:dyDescent="0.3">
      <c r="B18" s="42"/>
      <c r="C18" s="43" t="s">
        <v>49</v>
      </c>
      <c r="D18" s="43" t="s">
        <v>42</v>
      </c>
      <c r="E18" s="44" t="s">
        <v>50</v>
      </c>
      <c r="F18" s="63" t="s">
        <v>51</v>
      </c>
      <c r="G18" s="63"/>
      <c r="H18" s="63"/>
      <c r="I18" s="63"/>
      <c r="J18" s="45" t="s">
        <v>52</v>
      </c>
      <c r="K18" s="46">
        <v>14.643000000000001</v>
      </c>
      <c r="L18" s="64"/>
      <c r="M18" s="64"/>
      <c r="N18" s="64">
        <f t="shared" ref="N17:N24" si="9">ROUND(L18*K18,3)</f>
        <v>0</v>
      </c>
      <c r="O18" s="64"/>
      <c r="P18" s="64"/>
      <c r="Q18" s="64"/>
      <c r="R18" s="47"/>
      <c r="T18" s="48" t="s">
        <v>0</v>
      </c>
      <c r="U18" s="10" t="s">
        <v>11</v>
      </c>
      <c r="V18" s="49">
        <v>0.21299999999999999</v>
      </c>
      <c r="W18" s="49">
        <f t="shared" si="0"/>
        <v>3.1189590000000003</v>
      </c>
      <c r="X18" s="49">
        <v>0</v>
      </c>
      <c r="Y18" s="49">
        <f t="shared" si="1"/>
        <v>0</v>
      </c>
      <c r="Z18" s="49">
        <v>0</v>
      </c>
      <c r="AA18" s="50">
        <f t="shared" si="2"/>
        <v>0</v>
      </c>
      <c r="AR18" s="4" t="s">
        <v>46</v>
      </c>
      <c r="AT18" s="4" t="s">
        <v>42</v>
      </c>
      <c r="AU18" s="4" t="s">
        <v>47</v>
      </c>
      <c r="AY18" s="4" t="s">
        <v>40</v>
      </c>
      <c r="BE18" s="51">
        <f t="shared" si="3"/>
        <v>0</v>
      </c>
      <c r="BF18" s="51">
        <f t="shared" si="4"/>
        <v>0</v>
      </c>
      <c r="BG18" s="51">
        <f t="shared" si="5"/>
        <v>0</v>
      </c>
      <c r="BH18" s="51">
        <f t="shared" si="6"/>
        <v>0</v>
      </c>
      <c r="BI18" s="51">
        <f t="shared" si="7"/>
        <v>0</v>
      </c>
      <c r="BJ18" s="4" t="s">
        <v>47</v>
      </c>
      <c r="BK18" s="52">
        <f t="shared" si="8"/>
        <v>0</v>
      </c>
      <c r="BL18" s="4" t="s">
        <v>46</v>
      </c>
      <c r="BM18" s="4" t="s">
        <v>53</v>
      </c>
    </row>
    <row r="19" spans="2:65" s="1" customFormat="1" ht="25.5" customHeight="1" x14ac:dyDescent="0.3">
      <c r="B19" s="42"/>
      <c r="C19" s="43" t="s">
        <v>54</v>
      </c>
      <c r="D19" s="43" t="s">
        <v>42</v>
      </c>
      <c r="E19" s="44" t="s">
        <v>55</v>
      </c>
      <c r="F19" s="63" t="s">
        <v>56</v>
      </c>
      <c r="G19" s="63"/>
      <c r="H19" s="63"/>
      <c r="I19" s="63"/>
      <c r="J19" s="45" t="s">
        <v>57</v>
      </c>
      <c r="K19" s="46">
        <v>57.954999999999998</v>
      </c>
      <c r="L19" s="64"/>
      <c r="M19" s="64"/>
      <c r="N19" s="64">
        <f t="shared" si="9"/>
        <v>0</v>
      </c>
      <c r="O19" s="64"/>
      <c r="P19" s="64"/>
      <c r="Q19" s="64"/>
      <c r="R19" s="47"/>
      <c r="T19" s="48" t="s">
        <v>0</v>
      </c>
      <c r="U19" s="10" t="s">
        <v>11</v>
      </c>
      <c r="V19" s="49">
        <v>0</v>
      </c>
      <c r="W19" s="49">
        <f t="shared" si="0"/>
        <v>0</v>
      </c>
      <c r="X19" s="49">
        <v>0</v>
      </c>
      <c r="Y19" s="49">
        <f t="shared" si="1"/>
        <v>0</v>
      </c>
      <c r="Z19" s="49">
        <v>0</v>
      </c>
      <c r="AA19" s="50">
        <f t="shared" si="2"/>
        <v>0</v>
      </c>
      <c r="AR19" s="4" t="s">
        <v>46</v>
      </c>
      <c r="AT19" s="4" t="s">
        <v>42</v>
      </c>
      <c r="AU19" s="4" t="s">
        <v>47</v>
      </c>
      <c r="AY19" s="4" t="s">
        <v>40</v>
      </c>
      <c r="BE19" s="51">
        <f t="shared" si="3"/>
        <v>0</v>
      </c>
      <c r="BF19" s="51">
        <f t="shared" si="4"/>
        <v>0</v>
      </c>
      <c r="BG19" s="51">
        <f t="shared" si="5"/>
        <v>0</v>
      </c>
      <c r="BH19" s="51">
        <f t="shared" si="6"/>
        <v>0</v>
      </c>
      <c r="BI19" s="51">
        <f t="shared" si="7"/>
        <v>0</v>
      </c>
      <c r="BJ19" s="4" t="s">
        <v>47</v>
      </c>
      <c r="BK19" s="52">
        <f t="shared" si="8"/>
        <v>0</v>
      </c>
      <c r="BL19" s="4" t="s">
        <v>46</v>
      </c>
      <c r="BM19" s="4" t="s">
        <v>58</v>
      </c>
    </row>
    <row r="20" spans="2:65" s="1" customFormat="1" ht="38.25" customHeight="1" x14ac:dyDescent="0.3">
      <c r="B20" s="42"/>
      <c r="C20" s="43" t="s">
        <v>59</v>
      </c>
      <c r="D20" s="43" t="s">
        <v>42</v>
      </c>
      <c r="E20" s="44" t="s">
        <v>60</v>
      </c>
      <c r="F20" s="63" t="s">
        <v>61</v>
      </c>
      <c r="G20" s="63"/>
      <c r="H20" s="63"/>
      <c r="I20" s="63"/>
      <c r="J20" s="45" t="s">
        <v>45</v>
      </c>
      <c r="K20" s="46">
        <v>42.5</v>
      </c>
      <c r="L20" s="64"/>
      <c r="M20" s="64"/>
      <c r="N20" s="64">
        <f t="shared" si="9"/>
        <v>0</v>
      </c>
      <c r="O20" s="64"/>
      <c r="P20" s="64"/>
      <c r="Q20" s="64"/>
      <c r="R20" s="47"/>
      <c r="T20" s="48" t="s">
        <v>0</v>
      </c>
      <c r="U20" s="10" t="s">
        <v>11</v>
      </c>
      <c r="V20" s="49">
        <v>0.01</v>
      </c>
      <c r="W20" s="49">
        <f t="shared" si="0"/>
        <v>0.42499999999999999</v>
      </c>
      <c r="X20" s="49">
        <v>0</v>
      </c>
      <c r="Y20" s="49">
        <f t="shared" si="1"/>
        <v>0</v>
      </c>
      <c r="Z20" s="49">
        <v>0</v>
      </c>
      <c r="AA20" s="50">
        <f t="shared" si="2"/>
        <v>0</v>
      </c>
      <c r="AR20" s="4" t="s">
        <v>46</v>
      </c>
      <c r="AT20" s="4" t="s">
        <v>42</v>
      </c>
      <c r="AU20" s="4" t="s">
        <v>47</v>
      </c>
      <c r="AY20" s="4" t="s">
        <v>40</v>
      </c>
      <c r="BE20" s="51">
        <f t="shared" si="3"/>
        <v>0</v>
      </c>
      <c r="BF20" s="51">
        <f t="shared" si="4"/>
        <v>0</v>
      </c>
      <c r="BG20" s="51">
        <f t="shared" si="5"/>
        <v>0</v>
      </c>
      <c r="BH20" s="51">
        <f t="shared" si="6"/>
        <v>0</v>
      </c>
      <c r="BI20" s="51">
        <f t="shared" si="7"/>
        <v>0</v>
      </c>
      <c r="BJ20" s="4" t="s">
        <v>47</v>
      </c>
      <c r="BK20" s="52">
        <f t="shared" si="8"/>
        <v>0</v>
      </c>
      <c r="BL20" s="4" t="s">
        <v>46</v>
      </c>
      <c r="BM20" s="4" t="s">
        <v>62</v>
      </c>
    </row>
    <row r="21" spans="2:65" s="1" customFormat="1" ht="25.5" customHeight="1" x14ac:dyDescent="0.3">
      <c r="B21" s="42"/>
      <c r="C21" s="43" t="s">
        <v>63</v>
      </c>
      <c r="D21" s="43" t="s">
        <v>42</v>
      </c>
      <c r="E21" s="44" t="s">
        <v>64</v>
      </c>
      <c r="F21" s="63" t="s">
        <v>65</v>
      </c>
      <c r="G21" s="63"/>
      <c r="H21" s="63"/>
      <c r="I21" s="63"/>
      <c r="J21" s="45" t="s">
        <v>45</v>
      </c>
      <c r="K21" s="46">
        <v>91.52</v>
      </c>
      <c r="L21" s="64"/>
      <c r="M21" s="64"/>
      <c r="N21" s="64">
        <f t="shared" si="9"/>
        <v>0</v>
      </c>
      <c r="O21" s="64"/>
      <c r="P21" s="64"/>
      <c r="Q21" s="64"/>
      <c r="R21" s="47"/>
      <c r="T21" s="48" t="s">
        <v>0</v>
      </c>
      <c r="U21" s="10" t="s">
        <v>11</v>
      </c>
      <c r="V21" s="49">
        <v>1.7000000000000001E-2</v>
      </c>
      <c r="W21" s="49">
        <f t="shared" si="0"/>
        <v>1.5558400000000001</v>
      </c>
      <c r="X21" s="49">
        <v>0</v>
      </c>
      <c r="Y21" s="49">
        <f t="shared" si="1"/>
        <v>0</v>
      </c>
      <c r="Z21" s="49">
        <v>0</v>
      </c>
      <c r="AA21" s="50">
        <f t="shared" si="2"/>
        <v>0</v>
      </c>
      <c r="AR21" s="4" t="s">
        <v>46</v>
      </c>
      <c r="AT21" s="4" t="s">
        <v>42</v>
      </c>
      <c r="AU21" s="4" t="s">
        <v>47</v>
      </c>
      <c r="AY21" s="4" t="s">
        <v>40</v>
      </c>
      <c r="BE21" s="51">
        <f t="shared" si="3"/>
        <v>0</v>
      </c>
      <c r="BF21" s="51">
        <f t="shared" si="4"/>
        <v>0</v>
      </c>
      <c r="BG21" s="51">
        <f t="shared" si="5"/>
        <v>0</v>
      </c>
      <c r="BH21" s="51">
        <f t="shared" si="6"/>
        <v>0</v>
      </c>
      <c r="BI21" s="51">
        <f t="shared" si="7"/>
        <v>0</v>
      </c>
      <c r="BJ21" s="4" t="s">
        <v>47</v>
      </c>
      <c r="BK21" s="52">
        <f t="shared" si="8"/>
        <v>0</v>
      </c>
      <c r="BL21" s="4" t="s">
        <v>46</v>
      </c>
      <c r="BM21" s="4" t="s">
        <v>66</v>
      </c>
    </row>
    <row r="22" spans="2:65" s="1" customFormat="1" ht="25.5" customHeight="1" x14ac:dyDescent="0.3">
      <c r="B22" s="42"/>
      <c r="C22" s="43" t="s">
        <v>67</v>
      </c>
      <c r="D22" s="43" t="s">
        <v>42</v>
      </c>
      <c r="E22" s="44" t="s">
        <v>68</v>
      </c>
      <c r="F22" s="63" t="s">
        <v>69</v>
      </c>
      <c r="G22" s="63"/>
      <c r="H22" s="63"/>
      <c r="I22" s="63"/>
      <c r="J22" s="45" t="s">
        <v>45</v>
      </c>
      <c r="K22" s="46">
        <v>42.5</v>
      </c>
      <c r="L22" s="64"/>
      <c r="M22" s="64"/>
      <c r="N22" s="64">
        <f t="shared" si="9"/>
        <v>0</v>
      </c>
      <c r="O22" s="64"/>
      <c r="P22" s="64"/>
      <c r="Q22" s="64"/>
      <c r="R22" s="47"/>
      <c r="T22" s="48" t="s">
        <v>0</v>
      </c>
      <c r="U22" s="10" t="s">
        <v>11</v>
      </c>
      <c r="V22" s="49">
        <v>0.57399999999999995</v>
      </c>
      <c r="W22" s="49">
        <f t="shared" si="0"/>
        <v>24.395</v>
      </c>
      <c r="X22" s="49">
        <v>0</v>
      </c>
      <c r="Y22" s="49">
        <f t="shared" si="1"/>
        <v>0</v>
      </c>
      <c r="Z22" s="49">
        <v>0</v>
      </c>
      <c r="AA22" s="50">
        <f t="shared" si="2"/>
        <v>0</v>
      </c>
      <c r="AR22" s="4" t="s">
        <v>46</v>
      </c>
      <c r="AT22" s="4" t="s">
        <v>42</v>
      </c>
      <c r="AU22" s="4" t="s">
        <v>47</v>
      </c>
      <c r="AY22" s="4" t="s">
        <v>40</v>
      </c>
      <c r="BE22" s="51">
        <f t="shared" si="3"/>
        <v>0</v>
      </c>
      <c r="BF22" s="51">
        <f t="shared" si="4"/>
        <v>0</v>
      </c>
      <c r="BG22" s="51">
        <f t="shared" si="5"/>
        <v>0</v>
      </c>
      <c r="BH22" s="51">
        <f t="shared" si="6"/>
        <v>0</v>
      </c>
      <c r="BI22" s="51">
        <f t="shared" si="7"/>
        <v>0</v>
      </c>
      <c r="BJ22" s="4" t="s">
        <v>47</v>
      </c>
      <c r="BK22" s="52">
        <f t="shared" si="8"/>
        <v>0</v>
      </c>
      <c r="BL22" s="4" t="s">
        <v>46</v>
      </c>
      <c r="BM22" s="4" t="s">
        <v>70</v>
      </c>
    </row>
    <row r="23" spans="2:65" s="1" customFormat="1" ht="16.5" customHeight="1" x14ac:dyDescent="0.3">
      <c r="B23" s="42"/>
      <c r="C23" s="43" t="s">
        <v>71</v>
      </c>
      <c r="D23" s="43" t="s">
        <v>42</v>
      </c>
      <c r="E23" s="44" t="s">
        <v>72</v>
      </c>
      <c r="F23" s="63" t="s">
        <v>73</v>
      </c>
      <c r="G23" s="63"/>
      <c r="H23" s="63"/>
      <c r="I23" s="63"/>
      <c r="J23" s="45" t="s">
        <v>45</v>
      </c>
      <c r="K23" s="46">
        <v>42.5</v>
      </c>
      <c r="L23" s="64"/>
      <c r="M23" s="64"/>
      <c r="N23" s="64">
        <f t="shared" si="9"/>
        <v>0</v>
      </c>
      <c r="O23" s="64"/>
      <c r="P23" s="64"/>
      <c r="Q23" s="64"/>
      <c r="R23" s="47"/>
      <c r="T23" s="48" t="s">
        <v>0</v>
      </c>
      <c r="U23" s="10" t="s">
        <v>11</v>
      </c>
      <c r="V23" s="49">
        <v>1.2E-2</v>
      </c>
      <c r="W23" s="49">
        <f t="shared" si="0"/>
        <v>0.51</v>
      </c>
      <c r="X23" s="49">
        <v>7.6299999999999996E-3</v>
      </c>
      <c r="Y23" s="49">
        <f t="shared" si="1"/>
        <v>0.32427499999999998</v>
      </c>
      <c r="Z23" s="49">
        <v>0</v>
      </c>
      <c r="AA23" s="50">
        <f t="shared" si="2"/>
        <v>0</v>
      </c>
      <c r="AR23" s="4" t="s">
        <v>46</v>
      </c>
      <c r="AT23" s="4" t="s">
        <v>42</v>
      </c>
      <c r="AU23" s="4" t="s">
        <v>47</v>
      </c>
      <c r="AY23" s="4" t="s">
        <v>40</v>
      </c>
      <c r="BE23" s="51">
        <f t="shared" si="3"/>
        <v>0</v>
      </c>
      <c r="BF23" s="51">
        <f t="shared" si="4"/>
        <v>0</v>
      </c>
      <c r="BG23" s="51">
        <f t="shared" si="5"/>
        <v>0</v>
      </c>
      <c r="BH23" s="51">
        <f t="shared" si="6"/>
        <v>0</v>
      </c>
      <c r="BI23" s="51">
        <f t="shared" si="7"/>
        <v>0</v>
      </c>
      <c r="BJ23" s="4" t="s">
        <v>47</v>
      </c>
      <c r="BK23" s="52">
        <f t="shared" si="8"/>
        <v>0</v>
      </c>
      <c r="BL23" s="4" t="s">
        <v>46</v>
      </c>
      <c r="BM23" s="4" t="s">
        <v>74</v>
      </c>
    </row>
    <row r="24" spans="2:65" s="1" customFormat="1" ht="16.5" customHeight="1" x14ac:dyDescent="0.3">
      <c r="B24" s="42"/>
      <c r="C24" s="53" t="s">
        <v>75</v>
      </c>
      <c r="D24" s="53" t="s">
        <v>76</v>
      </c>
      <c r="E24" s="54" t="s">
        <v>77</v>
      </c>
      <c r="F24" s="73" t="s">
        <v>78</v>
      </c>
      <c r="G24" s="73"/>
      <c r="H24" s="73"/>
      <c r="I24" s="73"/>
      <c r="J24" s="55" t="s">
        <v>79</v>
      </c>
      <c r="K24" s="56">
        <v>1.3129999999999999</v>
      </c>
      <c r="L24" s="74"/>
      <c r="M24" s="74"/>
      <c r="N24" s="74">
        <f t="shared" si="9"/>
        <v>0</v>
      </c>
      <c r="O24" s="64"/>
      <c r="P24" s="64"/>
      <c r="Q24" s="64"/>
      <c r="R24" s="47"/>
      <c r="T24" s="48" t="s">
        <v>0</v>
      </c>
      <c r="U24" s="10" t="s">
        <v>11</v>
      </c>
      <c r="V24" s="49">
        <v>0</v>
      </c>
      <c r="W24" s="49">
        <f t="shared" si="0"/>
        <v>0</v>
      </c>
      <c r="X24" s="49">
        <v>1E-3</v>
      </c>
      <c r="Y24" s="49">
        <f t="shared" si="1"/>
        <v>1.3129999999999999E-3</v>
      </c>
      <c r="Z24" s="49">
        <v>0</v>
      </c>
      <c r="AA24" s="50">
        <f t="shared" si="2"/>
        <v>0</v>
      </c>
      <c r="AR24" s="4" t="s">
        <v>63</v>
      </c>
      <c r="AT24" s="4" t="s">
        <v>76</v>
      </c>
      <c r="AU24" s="4" t="s">
        <v>47</v>
      </c>
      <c r="AY24" s="4" t="s">
        <v>40</v>
      </c>
      <c r="BE24" s="51">
        <f t="shared" si="3"/>
        <v>0</v>
      </c>
      <c r="BF24" s="51">
        <f t="shared" si="4"/>
        <v>0</v>
      </c>
      <c r="BG24" s="51">
        <f t="shared" si="5"/>
        <v>0</v>
      </c>
      <c r="BH24" s="51">
        <f t="shared" si="6"/>
        <v>0</v>
      </c>
      <c r="BI24" s="51">
        <f t="shared" si="7"/>
        <v>0</v>
      </c>
      <c r="BJ24" s="4" t="s">
        <v>47</v>
      </c>
      <c r="BK24" s="52">
        <f t="shared" si="8"/>
        <v>0</v>
      </c>
      <c r="BL24" s="4" t="s">
        <v>46</v>
      </c>
      <c r="BM24" s="4" t="s">
        <v>80</v>
      </c>
    </row>
    <row r="25" spans="2:65" s="3" customFormat="1" ht="29.85" customHeight="1" x14ac:dyDescent="0.3">
      <c r="B25" s="31"/>
      <c r="C25" s="32"/>
      <c r="D25" s="41" t="s">
        <v>22</v>
      </c>
      <c r="E25" s="41"/>
      <c r="F25" s="41"/>
      <c r="G25" s="41"/>
      <c r="H25" s="41"/>
      <c r="I25" s="41"/>
      <c r="J25" s="41"/>
      <c r="K25" s="41"/>
      <c r="L25" s="41"/>
      <c r="M25" s="41"/>
      <c r="N25" s="71">
        <f>BK25</f>
        <v>0</v>
      </c>
      <c r="O25" s="72"/>
      <c r="P25" s="72"/>
      <c r="Q25" s="72"/>
      <c r="R25" s="34"/>
      <c r="T25" s="35"/>
      <c r="U25" s="32"/>
      <c r="V25" s="32"/>
      <c r="W25" s="36">
        <f>W26</f>
        <v>0.25647999999999999</v>
      </c>
      <c r="X25" s="32"/>
      <c r="Y25" s="36">
        <f>Y26</f>
        <v>4.3281000000000001</v>
      </c>
      <c r="Z25" s="32"/>
      <c r="AA25" s="37">
        <f>AA26</f>
        <v>0</v>
      </c>
      <c r="AR25" s="38" t="s">
        <v>15</v>
      </c>
      <c r="AT25" s="39" t="s">
        <v>13</v>
      </c>
      <c r="AU25" s="39" t="s">
        <v>15</v>
      </c>
      <c r="AY25" s="38" t="s">
        <v>40</v>
      </c>
      <c r="BK25" s="40">
        <f>BK26</f>
        <v>0</v>
      </c>
    </row>
    <row r="26" spans="2:65" s="1" customFormat="1" ht="25.5" customHeight="1" x14ac:dyDescent="0.3">
      <c r="B26" s="42"/>
      <c r="C26" s="43" t="s">
        <v>81</v>
      </c>
      <c r="D26" s="43" t="s">
        <v>42</v>
      </c>
      <c r="E26" s="44" t="s">
        <v>82</v>
      </c>
      <c r="F26" s="63" t="s">
        <v>83</v>
      </c>
      <c r="G26" s="63"/>
      <c r="H26" s="63"/>
      <c r="I26" s="63"/>
      <c r="J26" s="45" t="s">
        <v>52</v>
      </c>
      <c r="K26" s="46">
        <v>2.29</v>
      </c>
      <c r="L26" s="64"/>
      <c r="M26" s="64"/>
      <c r="N26" s="64">
        <f>ROUND(L26*K26,3)</f>
        <v>0</v>
      </c>
      <c r="O26" s="64"/>
      <c r="P26" s="64"/>
      <c r="Q26" s="64"/>
      <c r="R26" s="47"/>
      <c r="T26" s="48" t="s">
        <v>0</v>
      </c>
      <c r="U26" s="10" t="s">
        <v>11</v>
      </c>
      <c r="V26" s="49">
        <v>0.112</v>
      </c>
      <c r="W26" s="49">
        <f>V26*K26</f>
        <v>0.25647999999999999</v>
      </c>
      <c r="X26" s="49">
        <v>1.89</v>
      </c>
      <c r="Y26" s="49">
        <f>X26*K26</f>
        <v>4.3281000000000001</v>
      </c>
      <c r="Z26" s="49">
        <v>0</v>
      </c>
      <c r="AA26" s="50">
        <f>Z26*K26</f>
        <v>0</v>
      </c>
      <c r="AR26" s="4" t="s">
        <v>46</v>
      </c>
      <c r="AT26" s="4" t="s">
        <v>42</v>
      </c>
      <c r="AU26" s="4" t="s">
        <v>47</v>
      </c>
      <c r="AY26" s="4" t="s">
        <v>40</v>
      </c>
      <c r="BE26" s="51">
        <f>IF(U26="základná",N26,0)</f>
        <v>0</v>
      </c>
      <c r="BF26" s="51">
        <f>IF(U26="znížená",N26,0)</f>
        <v>0</v>
      </c>
      <c r="BG26" s="51">
        <f>IF(U26="zákl. prenesená",N26,0)</f>
        <v>0</v>
      </c>
      <c r="BH26" s="51">
        <f>IF(U26="zníž. prenesená",N26,0)</f>
        <v>0</v>
      </c>
      <c r="BI26" s="51">
        <f>IF(U26="nulová",N26,0)</f>
        <v>0</v>
      </c>
      <c r="BJ26" s="4" t="s">
        <v>47</v>
      </c>
      <c r="BK26" s="52">
        <f>ROUND(L26*K26,3)</f>
        <v>0</v>
      </c>
      <c r="BL26" s="4" t="s">
        <v>46</v>
      </c>
      <c r="BM26" s="4" t="s">
        <v>84</v>
      </c>
    </row>
    <row r="27" spans="2:65" s="3" customFormat="1" ht="29.85" customHeight="1" x14ac:dyDescent="0.3">
      <c r="B27" s="31"/>
      <c r="C27" s="32"/>
      <c r="D27" s="41" t="s">
        <v>23</v>
      </c>
      <c r="E27" s="41"/>
      <c r="F27" s="41"/>
      <c r="G27" s="41"/>
      <c r="H27" s="41"/>
      <c r="I27" s="41"/>
      <c r="J27" s="41"/>
      <c r="K27" s="41"/>
      <c r="L27" s="41"/>
      <c r="M27" s="41"/>
      <c r="N27" s="71">
        <f>BK27</f>
        <v>0</v>
      </c>
      <c r="O27" s="72"/>
      <c r="P27" s="72"/>
      <c r="Q27" s="72"/>
      <c r="R27" s="34"/>
      <c r="T27" s="35"/>
      <c r="U27" s="32"/>
      <c r="V27" s="32"/>
      <c r="W27" s="36">
        <f>SUM(W28:W30)</f>
        <v>59.488</v>
      </c>
      <c r="X27" s="32"/>
      <c r="Y27" s="36">
        <f>SUM(Y28:Y30)</f>
        <v>53.3176956</v>
      </c>
      <c r="Z27" s="32"/>
      <c r="AA27" s="37">
        <f>SUM(AA28:AA30)</f>
        <v>0</v>
      </c>
      <c r="AR27" s="38" t="s">
        <v>15</v>
      </c>
      <c r="AT27" s="39" t="s">
        <v>13</v>
      </c>
      <c r="AU27" s="39" t="s">
        <v>15</v>
      </c>
      <c r="AY27" s="38" t="s">
        <v>40</v>
      </c>
      <c r="BK27" s="40">
        <f>SUM(BK28:BK30)</f>
        <v>0</v>
      </c>
    </row>
    <row r="28" spans="2:65" s="1" customFormat="1" ht="25.5" customHeight="1" x14ac:dyDescent="0.3">
      <c r="B28" s="42"/>
      <c r="C28" s="43" t="s">
        <v>85</v>
      </c>
      <c r="D28" s="43" t="s">
        <v>42</v>
      </c>
      <c r="E28" s="44" t="s">
        <v>86</v>
      </c>
      <c r="F28" s="63" t="s">
        <v>87</v>
      </c>
      <c r="G28" s="63"/>
      <c r="H28" s="63"/>
      <c r="I28" s="63"/>
      <c r="J28" s="45" t="s">
        <v>45</v>
      </c>
      <c r="K28" s="46">
        <v>91.52</v>
      </c>
      <c r="L28" s="64"/>
      <c r="M28" s="64"/>
      <c r="N28" s="64">
        <f>ROUND(L28*K28,3)</f>
        <v>0</v>
      </c>
      <c r="O28" s="64"/>
      <c r="P28" s="64"/>
      <c r="Q28" s="64"/>
      <c r="R28" s="47"/>
      <c r="T28" s="48" t="s">
        <v>0</v>
      </c>
      <c r="U28" s="10" t="s">
        <v>11</v>
      </c>
      <c r="V28" s="49">
        <v>2.4E-2</v>
      </c>
      <c r="W28" s="49">
        <f>V28*K28</f>
        <v>2.1964799999999998</v>
      </c>
      <c r="X28" s="49">
        <v>0.35027999999999998</v>
      </c>
      <c r="Y28" s="49">
        <f>X28*K28</f>
        <v>32.057625599999994</v>
      </c>
      <c r="Z28" s="49">
        <v>0</v>
      </c>
      <c r="AA28" s="50">
        <f>Z28*K28</f>
        <v>0</v>
      </c>
      <c r="AR28" s="4" t="s">
        <v>46</v>
      </c>
      <c r="AT28" s="4" t="s">
        <v>42</v>
      </c>
      <c r="AU28" s="4" t="s">
        <v>47</v>
      </c>
      <c r="AY28" s="4" t="s">
        <v>40</v>
      </c>
      <c r="BE28" s="51">
        <f>IF(U28="základná",N28,0)</f>
        <v>0</v>
      </c>
      <c r="BF28" s="51">
        <f>IF(U28="znížená",N28,0)</f>
        <v>0</v>
      </c>
      <c r="BG28" s="51">
        <f>IF(U28="zákl. prenesená",N28,0)</f>
        <v>0</v>
      </c>
      <c r="BH28" s="51">
        <f>IF(U28="zníž. prenesená",N28,0)</f>
        <v>0</v>
      </c>
      <c r="BI28" s="51">
        <f>IF(U28="nulová",N28,0)</f>
        <v>0</v>
      </c>
      <c r="BJ28" s="4" t="s">
        <v>47</v>
      </c>
      <c r="BK28" s="52">
        <f>ROUND(L28*K28,3)</f>
        <v>0</v>
      </c>
      <c r="BL28" s="4" t="s">
        <v>46</v>
      </c>
      <c r="BM28" s="4" t="s">
        <v>88</v>
      </c>
    </row>
    <row r="29" spans="2:65" s="1" customFormat="1" ht="38.25" customHeight="1" x14ac:dyDescent="0.3">
      <c r="B29" s="42"/>
      <c r="C29" s="43" t="s">
        <v>89</v>
      </c>
      <c r="D29" s="43" t="s">
        <v>42</v>
      </c>
      <c r="E29" s="44" t="s">
        <v>90</v>
      </c>
      <c r="F29" s="63" t="s">
        <v>91</v>
      </c>
      <c r="G29" s="63"/>
      <c r="H29" s="63"/>
      <c r="I29" s="63"/>
      <c r="J29" s="45" t="s">
        <v>45</v>
      </c>
      <c r="K29" s="46">
        <v>91.52</v>
      </c>
      <c r="L29" s="64"/>
      <c r="M29" s="64"/>
      <c r="N29" s="64">
        <f>ROUND(L29*K29,3)</f>
        <v>0</v>
      </c>
      <c r="O29" s="64"/>
      <c r="P29" s="64"/>
      <c r="Q29" s="64"/>
      <c r="R29" s="47"/>
      <c r="T29" s="48" t="s">
        <v>0</v>
      </c>
      <c r="U29" s="10" t="s">
        <v>11</v>
      </c>
      <c r="V29" s="49">
        <v>0.626</v>
      </c>
      <c r="W29" s="49">
        <f>V29*K29</f>
        <v>57.291519999999998</v>
      </c>
      <c r="X29" s="49">
        <v>0.10100000000000001</v>
      </c>
      <c r="Y29" s="49">
        <f>X29*K29</f>
        <v>9.2435200000000002</v>
      </c>
      <c r="Z29" s="49">
        <v>0</v>
      </c>
      <c r="AA29" s="50">
        <f>Z29*K29</f>
        <v>0</v>
      </c>
      <c r="AR29" s="4" t="s">
        <v>46</v>
      </c>
      <c r="AT29" s="4" t="s">
        <v>42</v>
      </c>
      <c r="AU29" s="4" t="s">
        <v>47</v>
      </c>
      <c r="AY29" s="4" t="s">
        <v>40</v>
      </c>
      <c r="BE29" s="51">
        <f>IF(U29="základná",N29,0)</f>
        <v>0</v>
      </c>
      <c r="BF29" s="51">
        <f>IF(U29="znížená",N29,0)</f>
        <v>0</v>
      </c>
      <c r="BG29" s="51">
        <f>IF(U29="zákl. prenesená",N29,0)</f>
        <v>0</v>
      </c>
      <c r="BH29" s="51">
        <f>IF(U29="zníž. prenesená",N29,0)</f>
        <v>0</v>
      </c>
      <c r="BI29" s="51">
        <f>IF(U29="nulová",N29,0)</f>
        <v>0</v>
      </c>
      <c r="BJ29" s="4" t="s">
        <v>47</v>
      </c>
      <c r="BK29" s="52">
        <f>ROUND(L29*K29,3)</f>
        <v>0</v>
      </c>
      <c r="BL29" s="4" t="s">
        <v>46</v>
      </c>
      <c r="BM29" s="4" t="s">
        <v>92</v>
      </c>
    </row>
    <row r="30" spans="2:65" s="1" customFormat="1" ht="25.5" customHeight="1" x14ac:dyDescent="0.3">
      <c r="B30" s="42"/>
      <c r="C30" s="53" t="s">
        <v>93</v>
      </c>
      <c r="D30" s="53" t="s">
        <v>76</v>
      </c>
      <c r="E30" s="54" t="s">
        <v>94</v>
      </c>
      <c r="F30" s="73" t="s">
        <v>95</v>
      </c>
      <c r="G30" s="73"/>
      <c r="H30" s="73"/>
      <c r="I30" s="73"/>
      <c r="J30" s="55" t="s">
        <v>45</v>
      </c>
      <c r="K30" s="56">
        <v>92.435000000000002</v>
      </c>
      <c r="L30" s="74"/>
      <c r="M30" s="74"/>
      <c r="N30" s="74">
        <f>ROUND(L30*K30,3)</f>
        <v>0</v>
      </c>
      <c r="O30" s="64"/>
      <c r="P30" s="64"/>
      <c r="Q30" s="64"/>
      <c r="R30" s="47"/>
      <c r="T30" s="48" t="s">
        <v>0</v>
      </c>
      <c r="U30" s="10" t="s">
        <v>11</v>
      </c>
      <c r="V30" s="49">
        <v>0</v>
      </c>
      <c r="W30" s="49">
        <f>V30*K30</f>
        <v>0</v>
      </c>
      <c r="X30" s="49">
        <v>0.13</v>
      </c>
      <c r="Y30" s="49">
        <f>X30*K30</f>
        <v>12.016550000000001</v>
      </c>
      <c r="Z30" s="49">
        <v>0</v>
      </c>
      <c r="AA30" s="50">
        <f>Z30*K30</f>
        <v>0</v>
      </c>
      <c r="AR30" s="4" t="s">
        <v>63</v>
      </c>
      <c r="AT30" s="4" t="s">
        <v>76</v>
      </c>
      <c r="AU30" s="4" t="s">
        <v>47</v>
      </c>
      <c r="AY30" s="4" t="s">
        <v>40</v>
      </c>
      <c r="BE30" s="51">
        <f>IF(U30="základná",N30,0)</f>
        <v>0</v>
      </c>
      <c r="BF30" s="51">
        <f>IF(U30="znížená",N30,0)</f>
        <v>0</v>
      </c>
      <c r="BG30" s="51">
        <f>IF(U30="zákl. prenesená",N30,0)</f>
        <v>0</v>
      </c>
      <c r="BH30" s="51">
        <f>IF(U30="zníž. prenesená",N30,0)</f>
        <v>0</v>
      </c>
      <c r="BI30" s="51">
        <f>IF(U30="nulová",N30,0)</f>
        <v>0</v>
      </c>
      <c r="BJ30" s="4" t="s">
        <v>47</v>
      </c>
      <c r="BK30" s="52">
        <f>ROUND(L30*K30,3)</f>
        <v>0</v>
      </c>
      <c r="BL30" s="4" t="s">
        <v>46</v>
      </c>
      <c r="BM30" s="4" t="s">
        <v>96</v>
      </c>
    </row>
    <row r="31" spans="2:65" s="3" customFormat="1" ht="29.85" customHeight="1" x14ac:dyDescent="0.3">
      <c r="B31" s="31"/>
      <c r="C31" s="32"/>
      <c r="D31" s="41" t="s">
        <v>24</v>
      </c>
      <c r="E31" s="41"/>
      <c r="F31" s="41"/>
      <c r="G31" s="41"/>
      <c r="H31" s="41"/>
      <c r="I31" s="41"/>
      <c r="J31" s="41"/>
      <c r="K31" s="41"/>
      <c r="L31" s="41"/>
      <c r="M31" s="41"/>
      <c r="N31" s="71">
        <f>BK31</f>
        <v>0</v>
      </c>
      <c r="O31" s="72"/>
      <c r="P31" s="72"/>
      <c r="Q31" s="72"/>
      <c r="R31" s="34"/>
      <c r="T31" s="35"/>
      <c r="U31" s="32"/>
      <c r="V31" s="32"/>
      <c r="W31" s="36">
        <f>SUM(W32:W42)</f>
        <v>104.92810499999999</v>
      </c>
      <c r="X31" s="32"/>
      <c r="Y31" s="36">
        <f>SUM(Y32:Y42)</f>
        <v>20.450520000000001</v>
      </c>
      <c r="Z31" s="32"/>
      <c r="AA31" s="37">
        <f>SUM(AA32:AA42)</f>
        <v>0.16400000000000001</v>
      </c>
      <c r="AR31" s="38" t="s">
        <v>15</v>
      </c>
      <c r="AT31" s="39" t="s">
        <v>13</v>
      </c>
      <c r="AU31" s="39" t="s">
        <v>15</v>
      </c>
      <c r="AY31" s="38" t="s">
        <v>40</v>
      </c>
      <c r="BK31" s="40">
        <f>SUM(BK32:BK42)</f>
        <v>0</v>
      </c>
    </row>
    <row r="32" spans="2:65" s="1" customFormat="1" ht="25.5" customHeight="1" x14ac:dyDescent="0.3">
      <c r="B32" s="42"/>
      <c r="C32" s="43" t="s">
        <v>97</v>
      </c>
      <c r="D32" s="43" t="s">
        <v>42</v>
      </c>
      <c r="E32" s="44" t="s">
        <v>98</v>
      </c>
      <c r="F32" s="63" t="s">
        <v>99</v>
      </c>
      <c r="G32" s="63"/>
      <c r="H32" s="63"/>
      <c r="I32" s="63"/>
      <c r="J32" s="45" t="s">
        <v>100</v>
      </c>
      <c r="K32" s="46">
        <v>10</v>
      </c>
      <c r="L32" s="64"/>
      <c r="M32" s="64"/>
      <c r="N32" s="64">
        <f t="shared" ref="N32:N42" si="10">ROUND(L32*K32,3)</f>
        <v>0</v>
      </c>
      <c r="O32" s="64"/>
      <c r="P32" s="64"/>
      <c r="Q32" s="64"/>
      <c r="R32" s="47"/>
      <c r="T32" s="48" t="s">
        <v>0</v>
      </c>
      <c r="U32" s="10" t="s">
        <v>11</v>
      </c>
      <c r="V32" s="49">
        <v>0.05</v>
      </c>
      <c r="W32" s="49">
        <f t="shared" ref="W32:W42" si="11">V32*K32</f>
        <v>0.5</v>
      </c>
      <c r="X32" s="49">
        <v>0</v>
      </c>
      <c r="Y32" s="49">
        <f t="shared" ref="Y32:Y42" si="12">X32*K32</f>
        <v>0</v>
      </c>
      <c r="Z32" s="49">
        <v>0</v>
      </c>
      <c r="AA32" s="50">
        <f t="shared" ref="AA32:AA42" si="13">Z32*K32</f>
        <v>0</v>
      </c>
      <c r="AR32" s="4" t="s">
        <v>46</v>
      </c>
      <c r="AT32" s="4" t="s">
        <v>42</v>
      </c>
      <c r="AU32" s="4" t="s">
        <v>47</v>
      </c>
      <c r="AY32" s="4" t="s">
        <v>40</v>
      </c>
      <c r="BE32" s="51">
        <f t="shared" ref="BE32:BE42" si="14">IF(U32="základná",N32,0)</f>
        <v>0</v>
      </c>
      <c r="BF32" s="51">
        <f t="shared" ref="BF32:BF42" si="15">IF(U32="znížená",N32,0)</f>
        <v>0</v>
      </c>
      <c r="BG32" s="51">
        <f t="shared" ref="BG32:BG42" si="16">IF(U32="zákl. prenesená",N32,0)</f>
        <v>0</v>
      </c>
      <c r="BH32" s="51">
        <f t="shared" ref="BH32:BH42" si="17">IF(U32="zníž. prenesená",N32,0)</f>
        <v>0</v>
      </c>
      <c r="BI32" s="51">
        <f t="shared" ref="BI32:BI42" si="18">IF(U32="nulová",N32,0)</f>
        <v>0</v>
      </c>
      <c r="BJ32" s="4" t="s">
        <v>47</v>
      </c>
      <c r="BK32" s="52">
        <f t="shared" ref="BK32:BK42" si="19">ROUND(L32*K32,3)</f>
        <v>0</v>
      </c>
      <c r="BL32" s="4" t="s">
        <v>46</v>
      </c>
      <c r="BM32" s="4" t="s">
        <v>101</v>
      </c>
    </row>
    <row r="33" spans="2:65" s="1" customFormat="1" ht="38.25" customHeight="1" x14ac:dyDescent="0.3">
      <c r="B33" s="42"/>
      <c r="C33" s="43" t="s">
        <v>102</v>
      </c>
      <c r="D33" s="43" t="s">
        <v>42</v>
      </c>
      <c r="E33" s="44" t="s">
        <v>103</v>
      </c>
      <c r="F33" s="63" t="s">
        <v>104</v>
      </c>
      <c r="G33" s="63"/>
      <c r="H33" s="63"/>
      <c r="I33" s="63"/>
      <c r="J33" s="45" t="s">
        <v>105</v>
      </c>
      <c r="K33" s="46">
        <v>56</v>
      </c>
      <c r="L33" s="64"/>
      <c r="M33" s="64"/>
      <c r="N33" s="64">
        <f t="shared" si="10"/>
        <v>0</v>
      </c>
      <c r="O33" s="64"/>
      <c r="P33" s="64"/>
      <c r="Q33" s="64"/>
      <c r="R33" s="47"/>
      <c r="T33" s="48" t="s">
        <v>0</v>
      </c>
      <c r="U33" s="10" t="s">
        <v>11</v>
      </c>
      <c r="V33" s="49">
        <v>0.13200000000000001</v>
      </c>
      <c r="W33" s="49">
        <f t="shared" si="11"/>
        <v>7.3920000000000003</v>
      </c>
      <c r="X33" s="49">
        <v>9.9330000000000002E-2</v>
      </c>
      <c r="Y33" s="49">
        <f t="shared" si="12"/>
        <v>5.5624799999999999</v>
      </c>
      <c r="Z33" s="49">
        <v>0</v>
      </c>
      <c r="AA33" s="50">
        <f t="shared" si="13"/>
        <v>0</v>
      </c>
      <c r="AR33" s="4" t="s">
        <v>46</v>
      </c>
      <c r="AT33" s="4" t="s">
        <v>42</v>
      </c>
      <c r="AU33" s="4" t="s">
        <v>47</v>
      </c>
      <c r="AY33" s="4" t="s">
        <v>40</v>
      </c>
      <c r="BE33" s="51">
        <f t="shared" si="14"/>
        <v>0</v>
      </c>
      <c r="BF33" s="51">
        <f t="shared" si="15"/>
        <v>0</v>
      </c>
      <c r="BG33" s="51">
        <f t="shared" si="16"/>
        <v>0</v>
      </c>
      <c r="BH33" s="51">
        <f t="shared" si="17"/>
        <v>0</v>
      </c>
      <c r="BI33" s="51">
        <f t="shared" si="18"/>
        <v>0</v>
      </c>
      <c r="BJ33" s="4" t="s">
        <v>47</v>
      </c>
      <c r="BK33" s="52">
        <f t="shared" si="19"/>
        <v>0</v>
      </c>
      <c r="BL33" s="4" t="s">
        <v>46</v>
      </c>
      <c r="BM33" s="4" t="s">
        <v>106</v>
      </c>
    </row>
    <row r="34" spans="2:65" s="1" customFormat="1" ht="25.5" customHeight="1" x14ac:dyDescent="0.3">
      <c r="B34" s="42"/>
      <c r="C34" s="53" t="s">
        <v>107</v>
      </c>
      <c r="D34" s="53" t="s">
        <v>76</v>
      </c>
      <c r="E34" s="54" t="s">
        <v>108</v>
      </c>
      <c r="F34" s="73" t="s">
        <v>109</v>
      </c>
      <c r="G34" s="73"/>
      <c r="H34" s="73"/>
      <c r="I34" s="73"/>
      <c r="J34" s="55" t="s">
        <v>100</v>
      </c>
      <c r="K34" s="56">
        <v>61.6</v>
      </c>
      <c r="L34" s="74"/>
      <c r="M34" s="74"/>
      <c r="N34" s="74">
        <f t="shared" si="10"/>
        <v>0</v>
      </c>
      <c r="O34" s="64"/>
      <c r="P34" s="64"/>
      <c r="Q34" s="64"/>
      <c r="R34" s="47"/>
      <c r="T34" s="48" t="s">
        <v>0</v>
      </c>
      <c r="U34" s="10" t="s">
        <v>11</v>
      </c>
      <c r="V34" s="49">
        <v>0</v>
      </c>
      <c r="W34" s="49">
        <f t="shared" si="11"/>
        <v>0</v>
      </c>
      <c r="X34" s="49">
        <v>2.3E-2</v>
      </c>
      <c r="Y34" s="49">
        <f t="shared" si="12"/>
        <v>1.4168000000000001</v>
      </c>
      <c r="Z34" s="49">
        <v>0</v>
      </c>
      <c r="AA34" s="50">
        <f t="shared" si="13"/>
        <v>0</v>
      </c>
      <c r="AR34" s="4" t="s">
        <v>63</v>
      </c>
      <c r="AT34" s="4" t="s">
        <v>76</v>
      </c>
      <c r="AU34" s="4" t="s">
        <v>47</v>
      </c>
      <c r="AY34" s="4" t="s">
        <v>40</v>
      </c>
      <c r="BE34" s="51">
        <f t="shared" si="14"/>
        <v>0</v>
      </c>
      <c r="BF34" s="51">
        <f t="shared" si="15"/>
        <v>0</v>
      </c>
      <c r="BG34" s="51">
        <f t="shared" si="16"/>
        <v>0</v>
      </c>
      <c r="BH34" s="51">
        <f t="shared" si="17"/>
        <v>0</v>
      </c>
      <c r="BI34" s="51">
        <f t="shared" si="18"/>
        <v>0</v>
      </c>
      <c r="BJ34" s="4" t="s">
        <v>47</v>
      </c>
      <c r="BK34" s="52">
        <f t="shared" si="19"/>
        <v>0</v>
      </c>
      <c r="BL34" s="4" t="s">
        <v>46</v>
      </c>
      <c r="BM34" s="4" t="s">
        <v>110</v>
      </c>
    </row>
    <row r="35" spans="2:65" s="1" customFormat="1" ht="38.25" customHeight="1" x14ac:dyDescent="0.3">
      <c r="B35" s="42"/>
      <c r="C35" s="43" t="s">
        <v>111</v>
      </c>
      <c r="D35" s="43" t="s">
        <v>42</v>
      </c>
      <c r="E35" s="44" t="s">
        <v>112</v>
      </c>
      <c r="F35" s="63" t="s">
        <v>113</v>
      </c>
      <c r="G35" s="63"/>
      <c r="H35" s="63"/>
      <c r="I35" s="63"/>
      <c r="J35" s="45" t="s">
        <v>105</v>
      </c>
      <c r="K35" s="46">
        <v>61</v>
      </c>
      <c r="L35" s="64"/>
      <c r="M35" s="64"/>
      <c r="N35" s="64">
        <f t="shared" si="10"/>
        <v>0</v>
      </c>
      <c r="O35" s="64"/>
      <c r="P35" s="64"/>
      <c r="Q35" s="64"/>
      <c r="R35" s="47"/>
      <c r="T35" s="48" t="s">
        <v>0</v>
      </c>
      <c r="U35" s="10" t="s">
        <v>11</v>
      </c>
      <c r="V35" s="49">
        <v>0.20399999999999999</v>
      </c>
      <c r="W35" s="49">
        <f t="shared" si="11"/>
        <v>12.443999999999999</v>
      </c>
      <c r="X35" s="49">
        <v>0.12734000000000001</v>
      </c>
      <c r="Y35" s="49">
        <f t="shared" si="12"/>
        <v>7.7677400000000008</v>
      </c>
      <c r="Z35" s="49">
        <v>0</v>
      </c>
      <c r="AA35" s="50">
        <f t="shared" si="13"/>
        <v>0</v>
      </c>
      <c r="AR35" s="4" t="s">
        <v>46</v>
      </c>
      <c r="AT35" s="4" t="s">
        <v>42</v>
      </c>
      <c r="AU35" s="4" t="s">
        <v>47</v>
      </c>
      <c r="AY35" s="4" t="s">
        <v>40</v>
      </c>
      <c r="BE35" s="51">
        <f t="shared" si="14"/>
        <v>0</v>
      </c>
      <c r="BF35" s="51">
        <f t="shared" si="15"/>
        <v>0</v>
      </c>
      <c r="BG35" s="51">
        <f t="shared" si="16"/>
        <v>0</v>
      </c>
      <c r="BH35" s="51">
        <f t="shared" si="17"/>
        <v>0</v>
      </c>
      <c r="BI35" s="51">
        <f t="shared" si="18"/>
        <v>0</v>
      </c>
      <c r="BJ35" s="4" t="s">
        <v>47</v>
      </c>
      <c r="BK35" s="52">
        <f t="shared" si="19"/>
        <v>0</v>
      </c>
      <c r="BL35" s="4" t="s">
        <v>46</v>
      </c>
      <c r="BM35" s="4" t="s">
        <v>114</v>
      </c>
    </row>
    <row r="36" spans="2:65" s="1" customFormat="1" ht="25.5" customHeight="1" x14ac:dyDescent="0.3">
      <c r="B36" s="42"/>
      <c r="C36" s="53" t="s">
        <v>115</v>
      </c>
      <c r="D36" s="53" t="s">
        <v>76</v>
      </c>
      <c r="E36" s="54" t="s">
        <v>116</v>
      </c>
      <c r="F36" s="73" t="s">
        <v>117</v>
      </c>
      <c r="G36" s="73"/>
      <c r="H36" s="73"/>
      <c r="I36" s="73"/>
      <c r="J36" s="55" t="s">
        <v>100</v>
      </c>
      <c r="K36" s="56">
        <v>67.099999999999994</v>
      </c>
      <c r="L36" s="74"/>
      <c r="M36" s="74"/>
      <c r="N36" s="74">
        <f t="shared" si="10"/>
        <v>0</v>
      </c>
      <c r="O36" s="64"/>
      <c r="P36" s="64"/>
      <c r="Q36" s="64"/>
      <c r="R36" s="47"/>
      <c r="T36" s="48" t="s">
        <v>0</v>
      </c>
      <c r="U36" s="10" t="s">
        <v>11</v>
      </c>
      <c r="V36" s="49">
        <v>0</v>
      </c>
      <c r="W36" s="49">
        <f t="shared" si="11"/>
        <v>0</v>
      </c>
      <c r="X36" s="49">
        <v>8.5000000000000006E-2</v>
      </c>
      <c r="Y36" s="49">
        <f t="shared" si="12"/>
        <v>5.7035</v>
      </c>
      <c r="Z36" s="49">
        <v>0</v>
      </c>
      <c r="AA36" s="50">
        <f t="shared" si="13"/>
        <v>0</v>
      </c>
      <c r="AR36" s="4" t="s">
        <v>63</v>
      </c>
      <c r="AT36" s="4" t="s">
        <v>76</v>
      </c>
      <c r="AU36" s="4" t="s">
        <v>47</v>
      </c>
      <c r="AY36" s="4" t="s">
        <v>40</v>
      </c>
      <c r="BE36" s="51">
        <f t="shared" si="14"/>
        <v>0</v>
      </c>
      <c r="BF36" s="51">
        <f t="shared" si="15"/>
        <v>0</v>
      </c>
      <c r="BG36" s="51">
        <f t="shared" si="16"/>
        <v>0</v>
      </c>
      <c r="BH36" s="51">
        <f t="shared" si="17"/>
        <v>0</v>
      </c>
      <c r="BI36" s="51">
        <f t="shared" si="18"/>
        <v>0</v>
      </c>
      <c r="BJ36" s="4" t="s">
        <v>47</v>
      </c>
      <c r="BK36" s="52">
        <f t="shared" si="19"/>
        <v>0</v>
      </c>
      <c r="BL36" s="4" t="s">
        <v>46</v>
      </c>
      <c r="BM36" s="4" t="s">
        <v>118</v>
      </c>
    </row>
    <row r="37" spans="2:65" s="1" customFormat="1" ht="25.5" customHeight="1" x14ac:dyDescent="0.3">
      <c r="B37" s="42"/>
      <c r="C37" s="43" t="s">
        <v>119</v>
      </c>
      <c r="D37" s="43" t="s">
        <v>42</v>
      </c>
      <c r="E37" s="44" t="s">
        <v>120</v>
      </c>
      <c r="F37" s="63" t="s">
        <v>121</v>
      </c>
      <c r="G37" s="63"/>
      <c r="H37" s="63"/>
      <c r="I37" s="63"/>
      <c r="J37" s="45" t="s">
        <v>105</v>
      </c>
      <c r="K37" s="46">
        <v>31.5</v>
      </c>
      <c r="L37" s="64"/>
      <c r="M37" s="64"/>
      <c r="N37" s="64">
        <f t="shared" si="10"/>
        <v>0</v>
      </c>
      <c r="O37" s="64"/>
      <c r="P37" s="64"/>
      <c r="Q37" s="64"/>
      <c r="R37" s="47"/>
      <c r="T37" s="48" t="s">
        <v>0</v>
      </c>
      <c r="U37" s="10" t="s">
        <v>11</v>
      </c>
      <c r="V37" s="49">
        <v>1.0999999999999999E-2</v>
      </c>
      <c r="W37" s="49">
        <f t="shared" si="11"/>
        <v>0.34649999999999997</v>
      </c>
      <c r="X37" s="49">
        <v>0</v>
      </c>
      <c r="Y37" s="49">
        <f t="shared" si="12"/>
        <v>0</v>
      </c>
      <c r="Z37" s="49">
        <v>0</v>
      </c>
      <c r="AA37" s="50">
        <f t="shared" si="13"/>
        <v>0</v>
      </c>
      <c r="AR37" s="4" t="s">
        <v>46</v>
      </c>
      <c r="AT37" s="4" t="s">
        <v>42</v>
      </c>
      <c r="AU37" s="4" t="s">
        <v>47</v>
      </c>
      <c r="AY37" s="4" t="s">
        <v>40</v>
      </c>
      <c r="BE37" s="51">
        <f t="shared" si="14"/>
        <v>0</v>
      </c>
      <c r="BF37" s="51">
        <f t="shared" si="15"/>
        <v>0</v>
      </c>
      <c r="BG37" s="51">
        <f t="shared" si="16"/>
        <v>0</v>
      </c>
      <c r="BH37" s="51">
        <f t="shared" si="17"/>
        <v>0</v>
      </c>
      <c r="BI37" s="51">
        <f t="shared" si="18"/>
        <v>0</v>
      </c>
      <c r="BJ37" s="4" t="s">
        <v>47</v>
      </c>
      <c r="BK37" s="52">
        <f t="shared" si="19"/>
        <v>0</v>
      </c>
      <c r="BL37" s="4" t="s">
        <v>46</v>
      </c>
      <c r="BM37" s="4" t="s">
        <v>122</v>
      </c>
    </row>
    <row r="38" spans="2:65" s="1" customFormat="1" ht="25.5" customHeight="1" x14ac:dyDescent="0.3">
      <c r="B38" s="42"/>
      <c r="C38" s="43" t="s">
        <v>123</v>
      </c>
      <c r="D38" s="43" t="s">
        <v>42</v>
      </c>
      <c r="E38" s="44" t="s">
        <v>124</v>
      </c>
      <c r="F38" s="63" t="s">
        <v>125</v>
      </c>
      <c r="G38" s="63"/>
      <c r="H38" s="63"/>
      <c r="I38" s="63"/>
      <c r="J38" s="45" t="s">
        <v>100</v>
      </c>
      <c r="K38" s="46">
        <v>2</v>
      </c>
      <c r="L38" s="64"/>
      <c r="M38" s="64"/>
      <c r="N38" s="64">
        <f t="shared" si="10"/>
        <v>0</v>
      </c>
      <c r="O38" s="64"/>
      <c r="P38" s="64"/>
      <c r="Q38" s="64"/>
      <c r="R38" s="47"/>
      <c r="T38" s="48" t="s">
        <v>0</v>
      </c>
      <c r="U38" s="10" t="s">
        <v>11</v>
      </c>
      <c r="V38" s="49">
        <v>0.53100000000000003</v>
      </c>
      <c r="W38" s="49">
        <f t="shared" si="11"/>
        <v>1.0620000000000001</v>
      </c>
      <c r="X38" s="49">
        <v>0</v>
      </c>
      <c r="Y38" s="49">
        <f t="shared" si="12"/>
        <v>0</v>
      </c>
      <c r="Z38" s="49">
        <v>8.2000000000000003E-2</v>
      </c>
      <c r="AA38" s="50">
        <f t="shared" si="13"/>
        <v>0.16400000000000001</v>
      </c>
      <c r="AR38" s="4" t="s">
        <v>46</v>
      </c>
      <c r="AT38" s="4" t="s">
        <v>42</v>
      </c>
      <c r="AU38" s="4" t="s">
        <v>47</v>
      </c>
      <c r="AY38" s="4" t="s">
        <v>40</v>
      </c>
      <c r="BE38" s="51">
        <f t="shared" si="14"/>
        <v>0</v>
      </c>
      <c r="BF38" s="51">
        <f t="shared" si="15"/>
        <v>0</v>
      </c>
      <c r="BG38" s="51">
        <f t="shared" si="16"/>
        <v>0</v>
      </c>
      <c r="BH38" s="51">
        <f t="shared" si="17"/>
        <v>0</v>
      </c>
      <c r="BI38" s="51">
        <f t="shared" si="18"/>
        <v>0</v>
      </c>
      <c r="BJ38" s="4" t="s">
        <v>47</v>
      </c>
      <c r="BK38" s="52">
        <f t="shared" si="19"/>
        <v>0</v>
      </c>
      <c r="BL38" s="4" t="s">
        <v>46</v>
      </c>
      <c r="BM38" s="4" t="s">
        <v>126</v>
      </c>
    </row>
    <row r="39" spans="2:65" s="1" customFormat="1" ht="25.5" customHeight="1" x14ac:dyDescent="0.3">
      <c r="B39" s="42"/>
      <c r="C39" s="43" t="s">
        <v>127</v>
      </c>
      <c r="D39" s="43" t="s">
        <v>42</v>
      </c>
      <c r="E39" s="44" t="s">
        <v>128</v>
      </c>
      <c r="F39" s="63" t="s">
        <v>129</v>
      </c>
      <c r="G39" s="63"/>
      <c r="H39" s="63"/>
      <c r="I39" s="63"/>
      <c r="J39" s="45" t="s">
        <v>100</v>
      </c>
      <c r="K39" s="46">
        <v>10</v>
      </c>
      <c r="L39" s="64"/>
      <c r="M39" s="64"/>
      <c r="N39" s="64">
        <f t="shared" si="10"/>
        <v>0</v>
      </c>
      <c r="O39" s="64"/>
      <c r="P39" s="64"/>
      <c r="Q39" s="64"/>
      <c r="R39" s="47"/>
      <c r="T39" s="48" t="s">
        <v>0</v>
      </c>
      <c r="U39" s="10" t="s">
        <v>11</v>
      </c>
      <c r="V39" s="49">
        <v>2.5000000000000001E-2</v>
      </c>
      <c r="W39" s="49">
        <f t="shared" si="11"/>
        <v>0.25</v>
      </c>
      <c r="X39" s="49">
        <v>0</v>
      </c>
      <c r="Y39" s="49">
        <f t="shared" si="12"/>
        <v>0</v>
      </c>
      <c r="Z39" s="49">
        <v>0</v>
      </c>
      <c r="AA39" s="50">
        <f t="shared" si="13"/>
        <v>0</v>
      </c>
      <c r="AR39" s="4" t="s">
        <v>46</v>
      </c>
      <c r="AT39" s="4" t="s">
        <v>42</v>
      </c>
      <c r="AU39" s="4" t="s">
        <v>47</v>
      </c>
      <c r="AY39" s="4" t="s">
        <v>40</v>
      </c>
      <c r="BE39" s="51">
        <f t="shared" si="14"/>
        <v>0</v>
      </c>
      <c r="BF39" s="51">
        <f t="shared" si="15"/>
        <v>0</v>
      </c>
      <c r="BG39" s="51">
        <f t="shared" si="16"/>
        <v>0</v>
      </c>
      <c r="BH39" s="51">
        <f t="shared" si="17"/>
        <v>0</v>
      </c>
      <c r="BI39" s="51">
        <f t="shared" si="18"/>
        <v>0</v>
      </c>
      <c r="BJ39" s="4" t="s">
        <v>47</v>
      </c>
      <c r="BK39" s="52">
        <f t="shared" si="19"/>
        <v>0</v>
      </c>
      <c r="BL39" s="4" t="s">
        <v>46</v>
      </c>
      <c r="BM39" s="4" t="s">
        <v>130</v>
      </c>
    </row>
    <row r="40" spans="2:65" s="1" customFormat="1" ht="25.5" customHeight="1" x14ac:dyDescent="0.3">
      <c r="B40" s="42"/>
      <c r="C40" s="43" t="s">
        <v>131</v>
      </c>
      <c r="D40" s="43" t="s">
        <v>42</v>
      </c>
      <c r="E40" s="44" t="s">
        <v>132</v>
      </c>
      <c r="F40" s="63" t="s">
        <v>133</v>
      </c>
      <c r="G40" s="63"/>
      <c r="H40" s="63"/>
      <c r="I40" s="63"/>
      <c r="J40" s="45" t="s">
        <v>57</v>
      </c>
      <c r="K40" s="46">
        <v>57.954999999999998</v>
      </c>
      <c r="L40" s="64"/>
      <c r="M40" s="64"/>
      <c r="N40" s="64">
        <f t="shared" si="10"/>
        <v>0</v>
      </c>
      <c r="O40" s="64"/>
      <c r="P40" s="64"/>
      <c r="Q40" s="64"/>
      <c r="R40" s="47"/>
      <c r="T40" s="48" t="s">
        <v>0</v>
      </c>
      <c r="U40" s="10" t="s">
        <v>11</v>
      </c>
      <c r="V40" s="49">
        <v>0.59799999999999998</v>
      </c>
      <c r="W40" s="49">
        <f t="shared" si="11"/>
        <v>34.657089999999997</v>
      </c>
      <c r="X40" s="49">
        <v>0</v>
      </c>
      <c r="Y40" s="49">
        <f t="shared" si="12"/>
        <v>0</v>
      </c>
      <c r="Z40" s="49">
        <v>0</v>
      </c>
      <c r="AA40" s="50">
        <f t="shared" si="13"/>
        <v>0</v>
      </c>
      <c r="AR40" s="4" t="s">
        <v>46</v>
      </c>
      <c r="AT40" s="4" t="s">
        <v>42</v>
      </c>
      <c r="AU40" s="4" t="s">
        <v>47</v>
      </c>
      <c r="AY40" s="4" t="s">
        <v>40</v>
      </c>
      <c r="BE40" s="51">
        <f t="shared" si="14"/>
        <v>0</v>
      </c>
      <c r="BF40" s="51">
        <f t="shared" si="15"/>
        <v>0</v>
      </c>
      <c r="BG40" s="51">
        <f t="shared" si="16"/>
        <v>0</v>
      </c>
      <c r="BH40" s="51">
        <f t="shared" si="17"/>
        <v>0</v>
      </c>
      <c r="BI40" s="51">
        <f t="shared" si="18"/>
        <v>0</v>
      </c>
      <c r="BJ40" s="4" t="s">
        <v>47</v>
      </c>
      <c r="BK40" s="52">
        <f t="shared" si="19"/>
        <v>0</v>
      </c>
      <c r="BL40" s="4" t="s">
        <v>46</v>
      </c>
      <c r="BM40" s="4" t="s">
        <v>134</v>
      </c>
    </row>
    <row r="41" spans="2:65" s="1" customFormat="1" ht="25.5" customHeight="1" x14ac:dyDescent="0.3">
      <c r="B41" s="42"/>
      <c r="C41" s="43" t="s">
        <v>135</v>
      </c>
      <c r="D41" s="43" t="s">
        <v>42</v>
      </c>
      <c r="E41" s="44" t="s">
        <v>136</v>
      </c>
      <c r="F41" s="63" t="s">
        <v>137</v>
      </c>
      <c r="G41" s="63"/>
      <c r="H41" s="63"/>
      <c r="I41" s="63"/>
      <c r="J41" s="45" t="s">
        <v>57</v>
      </c>
      <c r="K41" s="46">
        <v>811.37</v>
      </c>
      <c r="L41" s="64"/>
      <c r="M41" s="64"/>
      <c r="N41" s="64">
        <f t="shared" si="10"/>
        <v>0</v>
      </c>
      <c r="O41" s="64"/>
      <c r="P41" s="64"/>
      <c r="Q41" s="64"/>
      <c r="R41" s="47"/>
      <c r="T41" s="48" t="s">
        <v>0</v>
      </c>
      <c r="U41" s="10" t="s">
        <v>11</v>
      </c>
      <c r="V41" s="49">
        <v>6.0000000000000001E-3</v>
      </c>
      <c r="W41" s="49">
        <f t="shared" si="11"/>
        <v>4.86822</v>
      </c>
      <c r="X41" s="49">
        <v>0</v>
      </c>
      <c r="Y41" s="49">
        <f t="shared" si="12"/>
        <v>0</v>
      </c>
      <c r="Z41" s="49">
        <v>0</v>
      </c>
      <c r="AA41" s="50">
        <f t="shared" si="13"/>
        <v>0</v>
      </c>
      <c r="AR41" s="4" t="s">
        <v>46</v>
      </c>
      <c r="AT41" s="4" t="s">
        <v>42</v>
      </c>
      <c r="AU41" s="4" t="s">
        <v>47</v>
      </c>
      <c r="AY41" s="4" t="s">
        <v>40</v>
      </c>
      <c r="BE41" s="51">
        <f t="shared" si="14"/>
        <v>0</v>
      </c>
      <c r="BF41" s="51">
        <f t="shared" si="15"/>
        <v>0</v>
      </c>
      <c r="BG41" s="51">
        <f t="shared" si="16"/>
        <v>0</v>
      </c>
      <c r="BH41" s="51">
        <f t="shared" si="17"/>
        <v>0</v>
      </c>
      <c r="BI41" s="51">
        <f t="shared" si="18"/>
        <v>0</v>
      </c>
      <c r="BJ41" s="4" t="s">
        <v>47</v>
      </c>
      <c r="BK41" s="52">
        <f t="shared" si="19"/>
        <v>0</v>
      </c>
      <c r="BL41" s="4" t="s">
        <v>46</v>
      </c>
      <c r="BM41" s="4" t="s">
        <v>138</v>
      </c>
    </row>
    <row r="42" spans="2:65" s="1" customFormat="1" ht="25.5" customHeight="1" x14ac:dyDescent="0.3">
      <c r="B42" s="42"/>
      <c r="C42" s="43" t="s">
        <v>139</v>
      </c>
      <c r="D42" s="43" t="s">
        <v>42</v>
      </c>
      <c r="E42" s="44" t="s">
        <v>140</v>
      </c>
      <c r="F42" s="63" t="s">
        <v>141</v>
      </c>
      <c r="G42" s="63"/>
      <c r="H42" s="63"/>
      <c r="I42" s="63"/>
      <c r="J42" s="45" t="s">
        <v>57</v>
      </c>
      <c r="K42" s="46">
        <v>57.954999999999998</v>
      </c>
      <c r="L42" s="64"/>
      <c r="M42" s="64"/>
      <c r="N42" s="64">
        <f t="shared" si="10"/>
        <v>0</v>
      </c>
      <c r="O42" s="64"/>
      <c r="P42" s="64"/>
      <c r="Q42" s="64"/>
      <c r="R42" s="47"/>
      <c r="T42" s="48" t="s">
        <v>0</v>
      </c>
      <c r="U42" s="10" t="s">
        <v>11</v>
      </c>
      <c r="V42" s="49">
        <v>0.749</v>
      </c>
      <c r="W42" s="49">
        <f t="shared" si="11"/>
        <v>43.408294999999995</v>
      </c>
      <c r="X42" s="49">
        <v>0</v>
      </c>
      <c r="Y42" s="49">
        <f t="shared" si="12"/>
        <v>0</v>
      </c>
      <c r="Z42" s="49">
        <v>0</v>
      </c>
      <c r="AA42" s="50">
        <f t="shared" si="13"/>
        <v>0</v>
      </c>
      <c r="AR42" s="4" t="s">
        <v>46</v>
      </c>
      <c r="AT42" s="4" t="s">
        <v>42</v>
      </c>
      <c r="AU42" s="4" t="s">
        <v>47</v>
      </c>
      <c r="AY42" s="4" t="s">
        <v>40</v>
      </c>
      <c r="BE42" s="51">
        <f t="shared" si="14"/>
        <v>0</v>
      </c>
      <c r="BF42" s="51">
        <f t="shared" si="15"/>
        <v>0</v>
      </c>
      <c r="BG42" s="51">
        <f t="shared" si="16"/>
        <v>0</v>
      </c>
      <c r="BH42" s="51">
        <f t="shared" si="17"/>
        <v>0</v>
      </c>
      <c r="BI42" s="51">
        <f t="shared" si="18"/>
        <v>0</v>
      </c>
      <c r="BJ42" s="4" t="s">
        <v>47</v>
      </c>
      <c r="BK42" s="52">
        <f t="shared" si="19"/>
        <v>0</v>
      </c>
      <c r="BL42" s="4" t="s">
        <v>46</v>
      </c>
      <c r="BM42" s="4" t="s">
        <v>142</v>
      </c>
    </row>
    <row r="43" spans="2:65" s="3" customFormat="1" ht="29.85" customHeight="1" x14ac:dyDescent="0.3">
      <c r="B43" s="31"/>
      <c r="C43" s="32"/>
      <c r="D43" s="41" t="s">
        <v>25</v>
      </c>
      <c r="E43" s="41"/>
      <c r="F43" s="41"/>
      <c r="G43" s="41"/>
      <c r="H43" s="41"/>
      <c r="I43" s="41"/>
      <c r="J43" s="41"/>
      <c r="K43" s="41"/>
      <c r="L43" s="41"/>
      <c r="M43" s="41"/>
      <c r="N43" s="71">
        <f>BK43</f>
        <v>0</v>
      </c>
      <c r="O43" s="72"/>
      <c r="P43" s="72"/>
      <c r="Q43" s="72"/>
      <c r="R43" s="34"/>
      <c r="T43" s="35"/>
      <c r="U43" s="32"/>
      <c r="V43" s="32"/>
      <c r="W43" s="36">
        <f>W44</f>
        <v>3.6858339999999998</v>
      </c>
      <c r="X43" s="32"/>
      <c r="Y43" s="36">
        <f>Y44</f>
        <v>0</v>
      </c>
      <c r="Z43" s="32"/>
      <c r="AA43" s="37">
        <f>AA44</f>
        <v>0</v>
      </c>
      <c r="AR43" s="38" t="s">
        <v>15</v>
      </c>
      <c r="AT43" s="39" t="s">
        <v>13</v>
      </c>
      <c r="AU43" s="39" t="s">
        <v>15</v>
      </c>
      <c r="AY43" s="38" t="s">
        <v>40</v>
      </c>
      <c r="BK43" s="40">
        <f>BK44</f>
        <v>0</v>
      </c>
    </row>
    <row r="44" spans="2:65" s="1" customFormat="1" ht="38.25" customHeight="1" x14ac:dyDescent="0.3">
      <c r="B44" s="42"/>
      <c r="C44" s="43" t="s">
        <v>143</v>
      </c>
      <c r="D44" s="43" t="s">
        <v>42</v>
      </c>
      <c r="E44" s="44" t="s">
        <v>144</v>
      </c>
      <c r="F44" s="63" t="s">
        <v>145</v>
      </c>
      <c r="G44" s="63"/>
      <c r="H44" s="63"/>
      <c r="I44" s="63"/>
      <c r="J44" s="45" t="s">
        <v>57</v>
      </c>
      <c r="K44" s="46">
        <v>78.421999999999997</v>
      </c>
      <c r="L44" s="64"/>
      <c r="M44" s="64"/>
      <c r="N44" s="64">
        <f>ROUND(L44*K44,3)</f>
        <v>0</v>
      </c>
      <c r="O44" s="64"/>
      <c r="P44" s="64"/>
      <c r="Q44" s="64"/>
      <c r="R44" s="47"/>
      <c r="T44" s="48" t="s">
        <v>0</v>
      </c>
      <c r="U44" s="57" t="s">
        <v>11</v>
      </c>
      <c r="V44" s="58">
        <v>4.7E-2</v>
      </c>
      <c r="W44" s="58">
        <f>V44*K44</f>
        <v>3.6858339999999998</v>
      </c>
      <c r="X44" s="58">
        <v>0</v>
      </c>
      <c r="Y44" s="58">
        <f>X44*K44</f>
        <v>0</v>
      </c>
      <c r="Z44" s="58">
        <v>0</v>
      </c>
      <c r="AA44" s="59">
        <f>Z44*K44</f>
        <v>0</v>
      </c>
      <c r="AR44" s="4" t="s">
        <v>46</v>
      </c>
      <c r="AT44" s="4" t="s">
        <v>42</v>
      </c>
      <c r="AU44" s="4" t="s">
        <v>47</v>
      </c>
      <c r="AY44" s="4" t="s">
        <v>40</v>
      </c>
      <c r="BE44" s="51">
        <f>IF(U44="základná",N44,0)</f>
        <v>0</v>
      </c>
      <c r="BF44" s="51">
        <f>IF(U44="znížená",N44,0)</f>
        <v>0</v>
      </c>
      <c r="BG44" s="51">
        <f>IF(U44="zákl. prenesená",N44,0)</f>
        <v>0</v>
      </c>
      <c r="BH44" s="51">
        <f>IF(U44="zníž. prenesená",N44,0)</f>
        <v>0</v>
      </c>
      <c r="BI44" s="51">
        <f>IF(U44="nulová",N44,0)</f>
        <v>0</v>
      </c>
      <c r="BJ44" s="4" t="s">
        <v>47</v>
      </c>
      <c r="BK44" s="52">
        <f>ROUND(L44*K44,3)</f>
        <v>0</v>
      </c>
      <c r="BL44" s="4" t="s">
        <v>46</v>
      </c>
      <c r="BM44" s="4" t="s">
        <v>146</v>
      </c>
    </row>
    <row r="45" spans="2:65" s="1" customFormat="1" ht="6.95" customHeight="1" x14ac:dyDescent="0.3"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</row>
  </sheetData>
  <mergeCells count="88">
    <mergeCell ref="F5:AJ5"/>
    <mergeCell ref="C3:Q3"/>
    <mergeCell ref="F6:P6"/>
    <mergeCell ref="M8:P8"/>
    <mergeCell ref="M10:Q10"/>
    <mergeCell ref="M11:Q11"/>
    <mergeCell ref="F13:I13"/>
    <mergeCell ref="L13:M13"/>
    <mergeCell ref="N13:Q13"/>
    <mergeCell ref="F17:I17"/>
    <mergeCell ref="L17:M17"/>
    <mergeCell ref="N17:Q17"/>
    <mergeCell ref="F18:I18"/>
    <mergeCell ref="L18:M18"/>
    <mergeCell ref="N18:Q18"/>
    <mergeCell ref="F19:I19"/>
    <mergeCell ref="L19:M19"/>
    <mergeCell ref="N19:Q19"/>
    <mergeCell ref="F20:I20"/>
    <mergeCell ref="L20:M20"/>
    <mergeCell ref="N20:Q20"/>
    <mergeCell ref="F21:I21"/>
    <mergeCell ref="L21:M21"/>
    <mergeCell ref="N21:Q21"/>
    <mergeCell ref="F22:I22"/>
    <mergeCell ref="L22:M22"/>
    <mergeCell ref="N22:Q22"/>
    <mergeCell ref="F23:I23"/>
    <mergeCell ref="L23:M23"/>
    <mergeCell ref="N23:Q23"/>
    <mergeCell ref="F24:I24"/>
    <mergeCell ref="L24:M24"/>
    <mergeCell ref="N24:Q24"/>
    <mergeCell ref="F26:I26"/>
    <mergeCell ref="L26:M26"/>
    <mergeCell ref="N26:Q26"/>
    <mergeCell ref="F28:I28"/>
    <mergeCell ref="L28:M28"/>
    <mergeCell ref="N28:Q28"/>
    <mergeCell ref="F29:I29"/>
    <mergeCell ref="L29:M29"/>
    <mergeCell ref="N29:Q29"/>
    <mergeCell ref="F30:I30"/>
    <mergeCell ref="L30:M30"/>
    <mergeCell ref="N30:Q30"/>
    <mergeCell ref="F32:I32"/>
    <mergeCell ref="L32:M32"/>
    <mergeCell ref="N32:Q32"/>
    <mergeCell ref="F33:I33"/>
    <mergeCell ref="L33:M33"/>
    <mergeCell ref="N33:Q33"/>
    <mergeCell ref="F34:I34"/>
    <mergeCell ref="L34:M34"/>
    <mergeCell ref="N34:Q34"/>
    <mergeCell ref="F35:I35"/>
    <mergeCell ref="L35:M35"/>
    <mergeCell ref="N35:Q35"/>
    <mergeCell ref="F36:I36"/>
    <mergeCell ref="L36:M36"/>
    <mergeCell ref="N36:Q36"/>
    <mergeCell ref="F37:I37"/>
    <mergeCell ref="L37:M37"/>
    <mergeCell ref="N37:Q37"/>
    <mergeCell ref="F38:I38"/>
    <mergeCell ref="L38:M38"/>
    <mergeCell ref="N38:Q38"/>
    <mergeCell ref="F42:I42"/>
    <mergeCell ref="L42:M42"/>
    <mergeCell ref="N42:Q42"/>
    <mergeCell ref="F44:I44"/>
    <mergeCell ref="L44:M44"/>
    <mergeCell ref="N44:Q44"/>
    <mergeCell ref="N14:Q14"/>
    <mergeCell ref="N15:Q15"/>
    <mergeCell ref="N16:Q16"/>
    <mergeCell ref="N25:Q25"/>
    <mergeCell ref="N27:Q27"/>
    <mergeCell ref="N31:Q31"/>
    <mergeCell ref="N43:Q43"/>
    <mergeCell ref="F39:I39"/>
    <mergeCell ref="L39:M39"/>
    <mergeCell ref="N39:Q39"/>
    <mergeCell ref="F40:I40"/>
    <mergeCell ref="L40:M40"/>
    <mergeCell ref="N40:Q40"/>
    <mergeCell ref="F41:I41"/>
    <mergeCell ref="L41:M41"/>
    <mergeCell ref="N41:Q41"/>
  </mergeCell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1847938AAADE4ABBD52BFF013FBF74" ma:contentTypeVersion="7" ma:contentTypeDescription="Umožňuje vytvoriť nový dokument." ma:contentTypeScope="" ma:versionID="99723f89cb59fad5b0d810ada95c4e16">
  <xsd:schema xmlns:xsd="http://www.w3.org/2001/XMLSchema" xmlns:xs="http://www.w3.org/2001/XMLSchema" xmlns:p="http://schemas.microsoft.com/office/2006/metadata/properties" xmlns:ns2="6ae9ddb2-e0de-4138-b997-fe4ffec7e5b7" xmlns:ns3="6198ebfd-589c-4d0d-a9e8-468f5ae750c8" targetNamespace="http://schemas.microsoft.com/office/2006/metadata/properties" ma:root="true" ma:fieldsID="c1711e1deaa9bb6da51b7668f3cfdd17" ns2:_="" ns3:_="">
    <xsd:import namespace="6ae9ddb2-e0de-4138-b997-fe4ffec7e5b7"/>
    <xsd:import namespace="6198ebfd-589c-4d0d-a9e8-468f5ae75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9ddb2-e0de-4138-b997-fe4ffec7e5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8ebfd-589c-4d0d-a9e8-468f5ae750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FD578-7031-47F5-9695-AD14612DE227}"/>
</file>

<file path=customXml/itemProps2.xml><?xml version="1.0" encoding="utf-8"?>
<ds:datastoreItem xmlns:ds="http://schemas.openxmlformats.org/officeDocument/2006/customXml" ds:itemID="{36FD8BAF-DF21-49D0-BE58-59DBB3F0D0E5}"/>
</file>

<file path=customXml/itemProps3.xml><?xml version="1.0" encoding="utf-8"?>
<ds:datastoreItem xmlns:ds="http://schemas.openxmlformats.org/officeDocument/2006/customXml" ds:itemID="{B08592CE-9915-43B2-9EA9-181283E24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005 - SO 01 Chodník</vt:lpstr>
      <vt:lpstr>'005 - SO 01 Chodník'!Názvy_tlače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Blaženiaková Martina</dc:creator>
  <cp:lastModifiedBy>Administrator</cp:lastModifiedBy>
  <dcterms:created xsi:type="dcterms:W3CDTF">2018-07-17T11:57:17Z</dcterms:created>
  <dcterms:modified xsi:type="dcterms:W3CDTF">2018-07-17T13:10:27Z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0x010100221847938AAADE4ABBD52BFF013FBF74</vt:lpwstr>
  </property>
</Properties>
</file>