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ácia stavby" sheetId="1" r:id="rId1"/>
    <sheet name="02 - Cintorínska ulica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'02 - Cintorínska ulica'!$C$125:$K$197</definedName>
    <definedName name="_xlnm.Print_Area" localSheetId="1">'02 - Cintorínska ulica'!$C$4:$J$76,'02 - Cintorínska ulica'!$C$82:$J$107,'02 - Cintorínska ulica'!$C$113:$K$197</definedName>
    <definedName name="_xlnm.Print_Titles" localSheetId="1">'02 - Cintorínska ulica'!$125:$125</definedName>
  </definedNames>
  <calcPr/>
</workbook>
</file>

<file path=xl/calcChain.xml><?xml version="1.0" encoding="utf-8"?>
<calcChain xmlns="http://schemas.openxmlformats.org/spreadsheetml/2006/main">
  <c i="2" r="J37"/>
  <c r="J36"/>
  <c i="1" r="AY95"/>
  <c i="2" r="J35"/>
  <c i="1" r="AX95"/>
  <c i="2" r="BI197"/>
  <c r="BH197"/>
  <c r="BG197"/>
  <c r="BE197"/>
  <c r="T197"/>
  <c r="T196"/>
  <c r="R197"/>
  <c r="R196"/>
  <c r="P197"/>
  <c r="P196"/>
  <c r="BK197"/>
  <c r="BK196"/>
  <c r="J196"/>
  <c r="J197"/>
  <c r="BF197"/>
  <c r="J106"/>
  <c r="BI195"/>
  <c r="BH195"/>
  <c r="BG195"/>
  <c r="BE195"/>
  <c r="T195"/>
  <c r="R195"/>
  <c r="P195"/>
  <c r="BK195"/>
  <c r="J195"/>
  <c r="BF195"/>
  <c r="BI194"/>
  <c r="BH194"/>
  <c r="BG194"/>
  <c r="BE194"/>
  <c r="T194"/>
  <c r="R194"/>
  <c r="P194"/>
  <c r="BK194"/>
  <c r="J194"/>
  <c r="BF194"/>
  <c r="BI193"/>
  <c r="BH193"/>
  <c r="BG193"/>
  <c r="BE193"/>
  <c r="T193"/>
  <c r="R193"/>
  <c r="P193"/>
  <c r="BK193"/>
  <c r="J193"/>
  <c r="BF193"/>
  <c r="BI192"/>
  <c r="BH192"/>
  <c r="BG192"/>
  <c r="BE192"/>
  <c r="T192"/>
  <c r="R192"/>
  <c r="P192"/>
  <c r="BK192"/>
  <c r="J192"/>
  <c r="BF192"/>
  <c r="BI191"/>
  <c r="BH191"/>
  <c r="BG191"/>
  <c r="BE191"/>
  <c r="T191"/>
  <c r="R191"/>
  <c r="P191"/>
  <c r="BK191"/>
  <c r="J191"/>
  <c r="BF191"/>
  <c r="BI190"/>
  <c r="BH190"/>
  <c r="BG190"/>
  <c r="BE190"/>
  <c r="T190"/>
  <c r="T189"/>
  <c r="R190"/>
  <c r="R189"/>
  <c r="P190"/>
  <c r="P189"/>
  <c r="BK190"/>
  <c r="BK189"/>
  <c r="J189"/>
  <c r="J190"/>
  <c r="BF190"/>
  <c r="J105"/>
  <c r="BI188"/>
  <c r="BH188"/>
  <c r="BG188"/>
  <c r="BE188"/>
  <c r="T188"/>
  <c r="R188"/>
  <c r="P188"/>
  <c r="BK188"/>
  <c r="J188"/>
  <c r="BF188"/>
  <c r="BI187"/>
  <c r="BH187"/>
  <c r="BG187"/>
  <c r="BE187"/>
  <c r="T187"/>
  <c r="R187"/>
  <c r="P187"/>
  <c r="BK187"/>
  <c r="J187"/>
  <c r="BF187"/>
  <c r="BI186"/>
  <c r="BH186"/>
  <c r="BG186"/>
  <c r="BE186"/>
  <c r="T186"/>
  <c r="R186"/>
  <c r="P186"/>
  <c r="BK186"/>
  <c r="J186"/>
  <c r="BF186"/>
  <c r="BI185"/>
  <c r="BH185"/>
  <c r="BG185"/>
  <c r="BE185"/>
  <c r="T185"/>
  <c r="R185"/>
  <c r="P185"/>
  <c r="BK185"/>
  <c r="J185"/>
  <c r="BF185"/>
  <c r="BI184"/>
  <c r="BH184"/>
  <c r="BG184"/>
  <c r="BE184"/>
  <c r="T184"/>
  <c r="R184"/>
  <c r="P184"/>
  <c r="BK184"/>
  <c r="J184"/>
  <c r="BF184"/>
  <c r="BI183"/>
  <c r="BH183"/>
  <c r="BG183"/>
  <c r="BE183"/>
  <c r="T183"/>
  <c r="R183"/>
  <c r="P183"/>
  <c r="BK183"/>
  <c r="J183"/>
  <c r="BF183"/>
  <c r="BI182"/>
  <c r="BH182"/>
  <c r="BG182"/>
  <c r="BE182"/>
  <c r="T182"/>
  <c r="R182"/>
  <c r="P182"/>
  <c r="BK182"/>
  <c r="J182"/>
  <c r="BF182"/>
  <c r="BI181"/>
  <c r="BH181"/>
  <c r="BG181"/>
  <c r="BE181"/>
  <c r="T181"/>
  <c r="R181"/>
  <c r="P181"/>
  <c r="BK181"/>
  <c r="J181"/>
  <c r="BF181"/>
  <c r="BI180"/>
  <c r="BH180"/>
  <c r="BG180"/>
  <c r="BE180"/>
  <c r="T180"/>
  <c r="R180"/>
  <c r="P180"/>
  <c r="BK180"/>
  <c r="J180"/>
  <c r="BF180"/>
  <c r="BI179"/>
  <c r="BH179"/>
  <c r="BG179"/>
  <c r="BE179"/>
  <c r="T179"/>
  <c r="R179"/>
  <c r="P179"/>
  <c r="BK179"/>
  <c r="J179"/>
  <c r="BF179"/>
  <c r="BI178"/>
  <c r="BH178"/>
  <c r="BG178"/>
  <c r="BE178"/>
  <c r="T178"/>
  <c r="R178"/>
  <c r="P178"/>
  <c r="BK178"/>
  <c r="J178"/>
  <c r="BF178"/>
  <c r="BI177"/>
  <c r="BH177"/>
  <c r="BG177"/>
  <c r="BE177"/>
  <c r="T177"/>
  <c r="R177"/>
  <c r="P177"/>
  <c r="BK177"/>
  <c r="J177"/>
  <c r="BF177"/>
  <c r="BI176"/>
  <c r="BH176"/>
  <c r="BG176"/>
  <c r="BE176"/>
  <c r="T176"/>
  <c r="R176"/>
  <c r="P176"/>
  <c r="BK176"/>
  <c r="J176"/>
  <c r="BF176"/>
  <c r="BI175"/>
  <c r="BH175"/>
  <c r="BG175"/>
  <c r="BE175"/>
  <c r="T175"/>
  <c r="T174"/>
  <c r="R175"/>
  <c r="R174"/>
  <c r="P175"/>
  <c r="P174"/>
  <c r="BK175"/>
  <c r="BK174"/>
  <c r="J174"/>
  <c r="J175"/>
  <c r="BF175"/>
  <c r="J104"/>
  <c r="BI173"/>
  <c r="BH173"/>
  <c r="BG173"/>
  <c r="BE173"/>
  <c r="T173"/>
  <c r="R173"/>
  <c r="P173"/>
  <c r="BK173"/>
  <c r="J173"/>
  <c r="BF173"/>
  <c r="BI172"/>
  <c r="BH172"/>
  <c r="BG172"/>
  <c r="BE172"/>
  <c r="T172"/>
  <c r="R172"/>
  <c r="P172"/>
  <c r="BK172"/>
  <c r="J172"/>
  <c r="BF172"/>
  <c r="BI171"/>
  <c r="BH171"/>
  <c r="BG171"/>
  <c r="BE171"/>
  <c r="T171"/>
  <c r="T170"/>
  <c r="R171"/>
  <c r="R170"/>
  <c r="P171"/>
  <c r="P170"/>
  <c r="BK171"/>
  <c r="BK170"/>
  <c r="J170"/>
  <c r="J171"/>
  <c r="BF171"/>
  <c r="J103"/>
  <c r="BI169"/>
  <c r="BH169"/>
  <c r="BG169"/>
  <c r="BE169"/>
  <c r="T169"/>
  <c r="R169"/>
  <c r="P169"/>
  <c r="BK169"/>
  <c r="J169"/>
  <c r="BF169"/>
  <c r="BI168"/>
  <c r="BH168"/>
  <c r="BG168"/>
  <c r="BE168"/>
  <c r="T168"/>
  <c r="R168"/>
  <c r="P168"/>
  <c r="BK168"/>
  <c r="J168"/>
  <c r="BF168"/>
  <c r="BI167"/>
  <c r="BH167"/>
  <c r="BG167"/>
  <c r="BE167"/>
  <c r="T167"/>
  <c r="R167"/>
  <c r="P167"/>
  <c r="BK167"/>
  <c r="J167"/>
  <c r="BF167"/>
  <c r="BI166"/>
  <c r="BH166"/>
  <c r="BG166"/>
  <c r="BE166"/>
  <c r="T166"/>
  <c r="T165"/>
  <c r="R166"/>
  <c r="R165"/>
  <c r="P166"/>
  <c r="P165"/>
  <c r="BK166"/>
  <c r="BK165"/>
  <c r="J165"/>
  <c r="J166"/>
  <c r="BF166"/>
  <c r="J102"/>
  <c r="BI164"/>
  <c r="BH164"/>
  <c r="BG164"/>
  <c r="BE164"/>
  <c r="T164"/>
  <c r="R164"/>
  <c r="P164"/>
  <c r="BK164"/>
  <c r="J164"/>
  <c r="BF164"/>
  <c r="BI163"/>
  <c r="BH163"/>
  <c r="BG163"/>
  <c r="BE163"/>
  <c r="T163"/>
  <c r="T162"/>
  <c r="R163"/>
  <c r="R162"/>
  <c r="P163"/>
  <c r="P162"/>
  <c r="BK163"/>
  <c r="BK162"/>
  <c r="J162"/>
  <c r="J163"/>
  <c r="BF163"/>
  <c r="J101"/>
  <c r="BI161"/>
  <c r="BH161"/>
  <c r="BG161"/>
  <c r="BE161"/>
  <c r="T161"/>
  <c r="R161"/>
  <c r="P161"/>
  <c r="BK161"/>
  <c r="J161"/>
  <c r="BF161"/>
  <c r="BI160"/>
  <c r="BH160"/>
  <c r="BG160"/>
  <c r="BE160"/>
  <c r="T160"/>
  <c r="R160"/>
  <c r="P160"/>
  <c r="BK160"/>
  <c r="J160"/>
  <c r="BF160"/>
  <c r="BI159"/>
  <c r="BH159"/>
  <c r="BG159"/>
  <c r="BE159"/>
  <c r="T159"/>
  <c r="R159"/>
  <c r="P159"/>
  <c r="BK159"/>
  <c r="J159"/>
  <c r="BF159"/>
  <c r="BI158"/>
  <c r="BH158"/>
  <c r="BG158"/>
  <c r="BE158"/>
  <c r="T158"/>
  <c r="T157"/>
  <c r="R158"/>
  <c r="R157"/>
  <c r="P158"/>
  <c r="P157"/>
  <c r="BK158"/>
  <c r="BK157"/>
  <c r="J157"/>
  <c r="J158"/>
  <c r="BF158"/>
  <c r="J100"/>
  <c r="BI156"/>
  <c r="BH156"/>
  <c r="BG156"/>
  <c r="BE156"/>
  <c r="T156"/>
  <c r="R156"/>
  <c r="P156"/>
  <c r="BK156"/>
  <c r="J156"/>
  <c r="BF156"/>
  <c r="BI155"/>
  <c r="BH155"/>
  <c r="BG155"/>
  <c r="BE155"/>
  <c r="T155"/>
  <c r="R155"/>
  <c r="P155"/>
  <c r="BK155"/>
  <c r="J155"/>
  <c r="BF155"/>
  <c r="BI154"/>
  <c r="BH154"/>
  <c r="BG154"/>
  <c r="BE154"/>
  <c r="T154"/>
  <c r="T153"/>
  <c r="R154"/>
  <c r="R153"/>
  <c r="P154"/>
  <c r="P153"/>
  <c r="BK154"/>
  <c r="BK153"/>
  <c r="J153"/>
  <c r="J154"/>
  <c r="BF154"/>
  <c r="J99"/>
  <c r="BI152"/>
  <c r="BH152"/>
  <c r="BG152"/>
  <c r="BE152"/>
  <c r="T152"/>
  <c r="R152"/>
  <c r="P152"/>
  <c r="BK152"/>
  <c r="J152"/>
  <c r="BF152"/>
  <c r="BI151"/>
  <c r="BH151"/>
  <c r="BG151"/>
  <c r="BE151"/>
  <c r="T151"/>
  <c r="R151"/>
  <c r="P151"/>
  <c r="BK151"/>
  <c r="J151"/>
  <c r="BF151"/>
  <c r="BI150"/>
  <c r="BH150"/>
  <c r="BG150"/>
  <c r="BE150"/>
  <c r="T150"/>
  <c r="R150"/>
  <c r="P150"/>
  <c r="BK150"/>
  <c r="J150"/>
  <c r="BF150"/>
  <c r="BI149"/>
  <c r="BH149"/>
  <c r="BG149"/>
  <c r="BE149"/>
  <c r="T149"/>
  <c r="R149"/>
  <c r="P149"/>
  <c r="BK149"/>
  <c r="J149"/>
  <c r="BF149"/>
  <c r="BI148"/>
  <c r="BH148"/>
  <c r="BG148"/>
  <c r="BE148"/>
  <c r="T148"/>
  <c r="R148"/>
  <c r="P148"/>
  <c r="BK148"/>
  <c r="J148"/>
  <c r="BF148"/>
  <c r="BI147"/>
  <c r="BH147"/>
  <c r="BG147"/>
  <c r="BE147"/>
  <c r="T147"/>
  <c r="R147"/>
  <c r="P147"/>
  <c r="BK147"/>
  <c r="J147"/>
  <c r="BF147"/>
  <c r="BI146"/>
  <c r="BH146"/>
  <c r="BG146"/>
  <c r="BE146"/>
  <c r="T146"/>
  <c r="R146"/>
  <c r="P146"/>
  <c r="BK146"/>
  <c r="J146"/>
  <c r="BF146"/>
  <c r="BI145"/>
  <c r="BH145"/>
  <c r="BG145"/>
  <c r="BE145"/>
  <c r="T145"/>
  <c r="R145"/>
  <c r="P145"/>
  <c r="BK145"/>
  <c r="J145"/>
  <c r="BF145"/>
  <c r="BI144"/>
  <c r="BH144"/>
  <c r="BG144"/>
  <c r="BE144"/>
  <c r="T144"/>
  <c r="R144"/>
  <c r="P144"/>
  <c r="BK144"/>
  <c r="J144"/>
  <c r="BF144"/>
  <c r="BI143"/>
  <c r="BH143"/>
  <c r="BG143"/>
  <c r="BE143"/>
  <c r="T143"/>
  <c r="R143"/>
  <c r="P143"/>
  <c r="BK143"/>
  <c r="J143"/>
  <c r="BF143"/>
  <c r="BI142"/>
  <c r="BH142"/>
  <c r="BG142"/>
  <c r="BE142"/>
  <c r="T142"/>
  <c r="R142"/>
  <c r="P142"/>
  <c r="BK142"/>
  <c r="J142"/>
  <c r="BF142"/>
  <c r="BI141"/>
  <c r="BH141"/>
  <c r="BG141"/>
  <c r="BE141"/>
  <c r="T141"/>
  <c r="R141"/>
  <c r="P141"/>
  <c r="BK141"/>
  <c r="J141"/>
  <c r="BF141"/>
  <c r="BI140"/>
  <c r="BH140"/>
  <c r="BG140"/>
  <c r="BE140"/>
  <c r="T140"/>
  <c r="R140"/>
  <c r="P140"/>
  <c r="BK140"/>
  <c r="J140"/>
  <c r="BF140"/>
  <c r="BI139"/>
  <c r="BH139"/>
  <c r="BG139"/>
  <c r="BE139"/>
  <c r="T139"/>
  <c r="R139"/>
  <c r="P139"/>
  <c r="BK139"/>
  <c r="J139"/>
  <c r="BF139"/>
  <c r="BI138"/>
  <c r="BH138"/>
  <c r="BG138"/>
  <c r="BE138"/>
  <c r="T138"/>
  <c r="R138"/>
  <c r="P138"/>
  <c r="BK138"/>
  <c r="J138"/>
  <c r="BF138"/>
  <c r="BI137"/>
  <c r="BH137"/>
  <c r="BG137"/>
  <c r="BE137"/>
  <c r="T137"/>
  <c r="R137"/>
  <c r="P137"/>
  <c r="BK137"/>
  <c r="J137"/>
  <c r="BF137"/>
  <c r="BI136"/>
  <c r="BH136"/>
  <c r="BG136"/>
  <c r="BE136"/>
  <c r="T136"/>
  <c r="R136"/>
  <c r="P136"/>
  <c r="BK136"/>
  <c r="J136"/>
  <c r="BF136"/>
  <c r="BI135"/>
  <c r="BH135"/>
  <c r="BG135"/>
  <c r="BE135"/>
  <c r="T135"/>
  <c r="R135"/>
  <c r="P135"/>
  <c r="BK135"/>
  <c r="J135"/>
  <c r="BF135"/>
  <c r="BI134"/>
  <c r="BH134"/>
  <c r="BG134"/>
  <c r="BE134"/>
  <c r="T134"/>
  <c r="R134"/>
  <c r="P134"/>
  <c r="BK134"/>
  <c r="J134"/>
  <c r="BF134"/>
  <c r="BI133"/>
  <c r="BH133"/>
  <c r="BG133"/>
  <c r="BE133"/>
  <c r="T133"/>
  <c r="R133"/>
  <c r="P133"/>
  <c r="BK133"/>
  <c r="J133"/>
  <c r="BF133"/>
  <c r="BI132"/>
  <c r="BH132"/>
  <c r="BG132"/>
  <c r="BE132"/>
  <c r="T132"/>
  <c r="R132"/>
  <c r="P132"/>
  <c r="BK132"/>
  <c r="J132"/>
  <c r="BF132"/>
  <c r="BI131"/>
  <c r="BH131"/>
  <c r="BG131"/>
  <c r="BE131"/>
  <c r="T131"/>
  <c r="R131"/>
  <c r="P131"/>
  <c r="BK131"/>
  <c r="J131"/>
  <c r="BF131"/>
  <c r="BI130"/>
  <c r="BH130"/>
  <c r="BG130"/>
  <c r="BE130"/>
  <c r="T130"/>
  <c r="R130"/>
  <c r="P130"/>
  <c r="BK130"/>
  <c r="J130"/>
  <c r="BF130"/>
  <c r="BI129"/>
  <c r="F37"/>
  <c i="1" r="BD95"/>
  <c i="2" r="BH129"/>
  <c r="F36"/>
  <c i="1" r="BC95"/>
  <c i="2" r="BG129"/>
  <c r="F35"/>
  <c i="1" r="BB95"/>
  <c i="2" r="BE129"/>
  <c r="J33"/>
  <c i="1" r="AV95"/>
  <c i="2" r="F33"/>
  <c i="1" r="AZ95"/>
  <c i="2" r="T129"/>
  <c r="T128"/>
  <c r="T127"/>
  <c r="T126"/>
  <c r="R129"/>
  <c r="R128"/>
  <c r="R127"/>
  <c r="R126"/>
  <c r="P129"/>
  <c r="P128"/>
  <c r="P127"/>
  <c r="P126"/>
  <c i="1" r="AU95"/>
  <c i="2" r="BK129"/>
  <c r="BK128"/>
  <c r="J128"/>
  <c r="BK127"/>
  <c r="J127"/>
  <c r="BK126"/>
  <c r="J126"/>
  <c r="J96"/>
  <c r="J30"/>
  <c i="1" r="AG95"/>
  <c i="2" r="J129"/>
  <c r="BF129"/>
  <c r="J34"/>
  <c i="1" r="AW95"/>
  <c i="2" r="F34"/>
  <c i="1" r="BA95"/>
  <c i="2" r="J98"/>
  <c r="J97"/>
  <c r="F120"/>
  <c r="E118"/>
  <c r="F89"/>
  <c r="E87"/>
  <c r="J39"/>
  <c r="J24"/>
  <c r="E24"/>
  <c r="J123"/>
  <c r="J92"/>
  <c r="J23"/>
  <c r="J21"/>
  <c r="E21"/>
  <c r="J122"/>
  <c r="J91"/>
  <c r="J20"/>
  <c r="J18"/>
  <c r="E18"/>
  <c r="F123"/>
  <c r="F92"/>
  <c r="J17"/>
  <c r="J15"/>
  <c r="E15"/>
  <c r="F122"/>
  <c r="F91"/>
  <c r="J14"/>
  <c r="J12"/>
  <c r="J120"/>
  <c r="J89"/>
  <c r="E7"/>
  <c r="E116"/>
  <c r="E85"/>
  <c i="1" r="BD94"/>
  <c r="W33"/>
  <c r="BC94"/>
  <c r="W32"/>
  <c r="BB94"/>
  <c r="W31"/>
  <c r="BA94"/>
  <c r="W30"/>
  <c r="AZ94"/>
  <c r="W29"/>
  <c r="AY94"/>
  <c r="AX94"/>
  <c r="AW94"/>
  <c r="AK30"/>
  <c r="AV94"/>
  <c r="AK29"/>
  <c r="AU94"/>
  <c r="AT94"/>
  <c r="AS94"/>
  <c r="AG94"/>
  <c r="AK26"/>
  <c r="AT95"/>
  <c r="AN95"/>
  <c r="AN94"/>
  <c r="L90"/>
  <c r="AM90"/>
  <c r="AM89"/>
  <c r="L89"/>
  <c r="AM87"/>
  <c r="L87"/>
  <c r="L85"/>
  <c r="L8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<sst xmlns="http://schemas.openxmlformats.org/spreadsheetml/2006/main">
  <si>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</si>
  <si>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</si>
  <si>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</si>
  <si>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</si>
  <si>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{5056f9b2-97cc-481b-8505-67cbf9cbcbf6}</t>
  </si>
  <si>
    <t xml:space="preserve">&gt;&gt;  skryté stĺpce  &lt;&lt;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</si>
  <si>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</si>
  <si>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</si>
  <si>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</si>
  <si>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</si>
  <si>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</si>
  <si>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</si>
  <si>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19-6011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</si>
  <si>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</si>
  <si>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</si>
  <si>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Obec Zlaté Klasy</t>
  </si>
  <si>
    <t>JKSO:</t>
  </si>
  <si>
    <t>KS:</t>
  </si>
  <si>
    <t>Miesto:</t>
  </si>
  <si>
    <t xml:space="preserve"> </t>
  </si>
  <si>
    <t>Dátum:</t>
  </si>
  <si>
    <t>25. 6. 2019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</si>
  <si>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</si>
  <si>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</si>
  <si>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</si>
  <si>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</si>
  <si>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</si>
  <si>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</si>
  <si>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</si>
  <si>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</si>
  <si>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</si>
  <si>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</si>
  <si>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</si>
  <si>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</si>
  <si>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</si>
  <si>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</si>
  <si>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</si>
  <si>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</si>
  <si>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</si>
  <si>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</si>
  <si>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</si>
  <si>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</si>
  <si>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</si>
  <si>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</si>
  <si>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</si>
  <si>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</si>
  <si>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</si>
  <si>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</si>
  <si>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</si>
  <si>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</si>
  <si>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</si>
  <si>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</si>
  <si>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</si>
  <si>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</si>
  <si>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</si>
  <si>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</si>
  <si>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</si>
  <si>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</si>
  <si>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</si>
  <si>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</si>
  <si>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</si>
  <si>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</si>
  <si>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</si>
  <si>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</si>
  <si>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</si>
  <si>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</si>
  <si>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</si>
  <si>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</si>
  <si>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</si>
  <si>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</si>
  <si>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</si>
  <si>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</si>
  <si>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</si>
  <si>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</si>
  <si>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</si>
  <si>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</si>
  <si>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</si>
  <si>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02</t>
  </si>
  <si>
    <t>Cintorínska ulica</t>
  </si>
  <si>
    <t>STA</t>
  </si>
  <si>
    <t>1</t>
  </si>
  <si>
    <t>{a0e7daf9-65c0-4716-a425-de5213580783}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</si>
  <si>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</si>
  <si>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</si>
  <si>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</si>
  <si>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</si>
  <si>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</si>
  <si>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</si>
  <si>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</si>
  <si>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</si>
  <si>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</si>
  <si>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</si>
  <si>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5-1 - Konštrukcia asfaltobetónovej komunikácie</t>
  </si>
  <si>
    <t xml:space="preserve">    5-2 - Konštrukcia obnova asfaltobetónového krytu</t>
  </si>
  <si>
    <t xml:space="preserve">    5-3 - Konštrukcia chodníka</t>
  </si>
  <si>
    <t xml:space="preserve">    8 - Rúrové vedenie</t>
  </si>
  <si>
    <t xml:space="preserve">    9 - Ostatné konštrukcie a práce-búranie</t>
  </si>
  <si>
    <t xml:space="preserve">    96 - Búracie práce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</si>
  <si>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</si>
  <si>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</si>
  <si>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</si>
  <si>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</si>
  <si>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</si>
  <si>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</si>
  <si>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</si>
  <si>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</si>
  <si>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</si>
  <si>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</si>
  <si>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</si>
  <si>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</si>
  <si>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</si>
  <si>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</si>
  <si>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</si>
  <si>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</si>
  <si>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</si>
  <si>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</si>
  <si>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112101101</t>
  </si>
  <si>
    <t>Odstránenie listnatých stromov do priemeru 300 mm, motorovou pílou</t>
  </si>
  <si>
    <t>ks</t>
  </si>
  <si>
    <t>4</t>
  </si>
  <si>
    <t>2</t>
  </si>
  <si>
    <t>112201101</t>
  </si>
  <si>
    <t>Odstránenie pňov na vzdial. 50 m priemeru nad 100 do 300 mm</t>
  </si>
  <si>
    <t>3</t>
  </si>
  <si>
    <t>121101111</t>
  </si>
  <si>
    <t>Odstránenie ornice s vodor. premiestn. na hromady, so zložením na vzdialenosť do 100 m a do 100m3</t>
  </si>
  <si>
    <t>m3</t>
  </si>
  <si>
    <t>6</t>
  </si>
  <si>
    <t>122202201</t>
  </si>
  <si>
    <t>Odkopávka a prekopávka nezapažená pre cesty, v hornine 3 do 100 m3</t>
  </si>
  <si>
    <t>8</t>
  </si>
  <si>
    <t>5</t>
  </si>
  <si>
    <t>122202209</t>
  </si>
  <si>
    <t>Odkopávky a prekopávky nezapažené pre cesty. Príplatok za lepivosť horniny 3</t>
  </si>
  <si>
    <t>10</t>
  </si>
  <si>
    <t>162401411</t>
  </si>
  <si>
    <t>Vodorovné premiestnenie konárov stromov nad 100 do 300 mm do 3000 m</t>
  </si>
  <si>
    <t>12</t>
  </si>
  <si>
    <t>7</t>
  </si>
  <si>
    <t>162401421</t>
  </si>
  <si>
    <t>Príplatok za každých ďalších 1000 m premiest.,konárov stromov nad 100 do 300 mm po spevnenej ceste</t>
  </si>
  <si>
    <t>14</t>
  </si>
  <si>
    <t>162501102</t>
  </si>
  <si>
    <t>Vodorovné premiestnenie výkopku po spevnenej ceste z horniny tr.1-4, do 100 m3 na vzdialenosť do 3000 m</t>
  </si>
  <si>
    <t>16</t>
  </si>
  <si>
    <t>9</t>
  </si>
  <si>
    <t>162501105</t>
  </si>
  <si>
    <t>Vodorovné premiestnenie výkopku po spevnenej ceste z horniny tr.1-4, do 100 m3, príplatok k cene za každých ďalšich a začatých 1000 m</t>
  </si>
  <si>
    <t>18</t>
  </si>
  <si>
    <t>11</t>
  </si>
  <si>
    <t>22</t>
  </si>
  <si>
    <t>162501411</t>
  </si>
  <si>
    <t>Vodorovné premiestnenie kmeňov nad 100 do 300 mm do 3000 m</t>
  </si>
  <si>
    <t>24</t>
  </si>
  <si>
    <t>13</t>
  </si>
  <si>
    <t>162501421</t>
  </si>
  <si>
    <t>Príplatok za každých ďalších 1000 m premiest.,kmeňov stromov nad 100 do 300 mm po spevnenej ceste</t>
  </si>
  <si>
    <t>26</t>
  </si>
  <si>
    <t>162601411</t>
  </si>
  <si>
    <t>Vodorovné premiestnenie pňov nad 100 do 300 mm do 3000 m</t>
  </si>
  <si>
    <t>28</t>
  </si>
  <si>
    <t>15</t>
  </si>
  <si>
    <t>162601421</t>
  </si>
  <si>
    <t>Príplatok za každých ďalších 1000 m premiest.,pňov nad 100 do 300 mm po spevnenej ceste</t>
  </si>
  <si>
    <t>30</t>
  </si>
  <si>
    <t>171101112</t>
  </si>
  <si>
    <t xml:space="preserve">Uloženie sypaniny do násypu  nesúdržnej horníny mimo aktivívnej zóny</t>
  </si>
  <si>
    <t>32</t>
  </si>
  <si>
    <t>17</t>
  </si>
  <si>
    <t>171201201</t>
  </si>
  <si>
    <t>Uloženie sypaniny na skládky do 100 m3</t>
  </si>
  <si>
    <t>34</t>
  </si>
  <si>
    <t>171201202</t>
  </si>
  <si>
    <t>Uloženie sypaniny na skládky nad 100 do 1000 m3</t>
  </si>
  <si>
    <t>36</t>
  </si>
  <si>
    <t>19</t>
  </si>
  <si>
    <t>171209002</t>
  </si>
  <si>
    <t>Poplatok za skladovanie - zemina a kamenivo (17 05) ostatné</t>
  </si>
  <si>
    <t>t</t>
  </si>
  <si>
    <t>38</t>
  </si>
  <si>
    <t>180401211</t>
  </si>
  <si>
    <t>Založenie trávnika lúčneho výsevom v rovine alebo na svahu do 1:5</t>
  </si>
  <si>
    <t>m2</t>
  </si>
  <si>
    <t>40</t>
  </si>
  <si>
    <t>21</t>
  </si>
  <si>
    <t>M</t>
  </si>
  <si>
    <t>0057211100</t>
  </si>
  <si>
    <t>Tráva - Trávové semeno</t>
  </si>
  <si>
    <t>kg</t>
  </si>
  <si>
    <t>42</t>
  </si>
  <si>
    <t>181101101</t>
  </si>
  <si>
    <t>Úprava pláne v zárezoch v hornine 1-4 bez zhutnenia</t>
  </si>
  <si>
    <t>44</t>
  </si>
  <si>
    <t>23</t>
  </si>
  <si>
    <t>181201102</t>
  </si>
  <si>
    <t>Úprava pláne v násypoch v hornine 1-4 so zhutnením</t>
  </si>
  <si>
    <t>46</t>
  </si>
  <si>
    <t>181301102</t>
  </si>
  <si>
    <t>Rozprestretie ornice v rovine, plocha do 500 m2, hr.do 150 mm</t>
  </si>
  <si>
    <t>48</t>
  </si>
  <si>
    <t>Zakladanie</t>
  </si>
  <si>
    <t>25</t>
  </si>
  <si>
    <t>211571111</t>
  </si>
  <si>
    <t>Výplň odvodňovacieho rebra alebo trativodu do rýh s úpravou povrchu výplne štrkopieskom</t>
  </si>
  <si>
    <t>50</t>
  </si>
  <si>
    <t>211971121</t>
  </si>
  <si>
    <t>Zhotov. oplášt. výplne z geotext. v ryhe alebo v záreze pri rozvinutej šírke oplášt. od 0 do 2, 5 m</t>
  </si>
  <si>
    <t>52</t>
  </si>
  <si>
    <t>27</t>
  </si>
  <si>
    <t>693110002000</t>
  </si>
  <si>
    <t>Geotextília polypropylénová 200 g/m2, netkaná separačno-filtračná geotextília</t>
  </si>
  <si>
    <t>54</t>
  </si>
  <si>
    <t>5-1</t>
  </si>
  <si>
    <t>Konštrukcia asfaltobetónovej komunikácie</t>
  </si>
  <si>
    <t>577134211</t>
  </si>
  <si>
    <t>Asfaltový betón vrstva obrusná AC 11 O v pruhu š. do 3 m z nemodifik. asfaltu tr. I, po zhutnení hr. 40 mm</t>
  </si>
  <si>
    <t>56</t>
  </si>
  <si>
    <t>29</t>
  </si>
  <si>
    <t>573231111</t>
  </si>
  <si>
    <t>Postrek asfaltový spojovací bez posypu kamenivom z cestnej emulzie v množstve od 0,50 do 0,80 kg/m2</t>
  </si>
  <si>
    <t>58</t>
  </si>
  <si>
    <t>577144311</t>
  </si>
  <si>
    <t>Asfaltový betón vrstva obrusná alebo ložná AC 16 v pruhu š. do 3 m z nemodifik. asfaltu tr. I, po zhutnení hr. 50 mm</t>
  </si>
  <si>
    <t>60</t>
  </si>
  <si>
    <t>31</t>
  </si>
  <si>
    <t>62</t>
  </si>
  <si>
    <t>5-2</t>
  </si>
  <si>
    <t>Konštrukcia obnova asfaltobetónového krytu</t>
  </si>
  <si>
    <t>37</t>
  </si>
  <si>
    <t>74</t>
  </si>
  <si>
    <t>76</t>
  </si>
  <si>
    <t>5-3</t>
  </si>
  <si>
    <t>Konštrukcia chodníka</t>
  </si>
  <si>
    <t>39</t>
  </si>
  <si>
    <t>596911112</t>
  </si>
  <si>
    <t>Kladenie zámkovej dlažby hr. 6 cm pre peších nad 20 m2 so zriadením lôžka z kameniva hr. 4 cm</t>
  </si>
  <si>
    <t>78</t>
  </si>
  <si>
    <t>592460007500</t>
  </si>
  <si>
    <t>Dlažba betónová, hr.60 mm, sivá</t>
  </si>
  <si>
    <t>80</t>
  </si>
  <si>
    <t>41</t>
  </si>
  <si>
    <t>567122111</t>
  </si>
  <si>
    <t>Podklad z kameniva spevneného cementom, s rozprestretím a zhutnením CBGM C 8/10 (C 6/8), po zhutnení hr. 120 mm</t>
  </si>
  <si>
    <t>82</t>
  </si>
  <si>
    <t>564851111</t>
  </si>
  <si>
    <t>Podklad zo štrkodrviny s rozprestretím a zhutnením, po zhutnení hr. 150 mm</t>
  </si>
  <si>
    <t>84</t>
  </si>
  <si>
    <t>Rúrové vedenie</t>
  </si>
  <si>
    <t>69</t>
  </si>
  <si>
    <t>894401111</t>
  </si>
  <si>
    <t xml:space="preserve">Osadenie betónového dielca pre šachty, rovná </t>
  </si>
  <si>
    <t>CS CENEKON 2019 01</t>
  </si>
  <si>
    <t>-1476532368</t>
  </si>
  <si>
    <t>70</t>
  </si>
  <si>
    <t>592240012300</t>
  </si>
  <si>
    <t>Betónová šachtová skruž , DN 900, dĺžka 1000 mm, hr. steny 90 mm</t>
  </si>
  <si>
    <t>-2137360816</t>
  </si>
  <si>
    <t>43</t>
  </si>
  <si>
    <t>899331111</t>
  </si>
  <si>
    <t>Výšková úprava uličného vstupu alebo vpuste do 200 mm zvýšením poklopu</t>
  </si>
  <si>
    <t>86</t>
  </si>
  <si>
    <t>Ostatné konštrukcie a práce-búranie</t>
  </si>
  <si>
    <t>914001111</t>
  </si>
  <si>
    <t>Osadenie a montáž cestnej zvislej dopravnej značky na stĺpik, stĺp, konzolu alebo objekt</t>
  </si>
  <si>
    <t>88</t>
  </si>
  <si>
    <t>45</t>
  </si>
  <si>
    <t>404490008400</t>
  </si>
  <si>
    <t>Stĺpik Zn, d 60 mm/1 bm, pre dopravné značky</t>
  </si>
  <si>
    <t>90</t>
  </si>
  <si>
    <t>404490008600</t>
  </si>
  <si>
    <t>Krytka stĺpika, d 60 mm, plastová</t>
  </si>
  <si>
    <t>92</t>
  </si>
  <si>
    <t>47</t>
  </si>
  <si>
    <t>914001211</t>
  </si>
  <si>
    <t>Montáž cestnej zvislej dopravnej značky základnej veľkosti do 1 m2 objímkami na stĺpiky alebo konzoly</t>
  </si>
  <si>
    <t>94</t>
  </si>
  <si>
    <t>404410042600</t>
  </si>
  <si>
    <t>Značka upravujúca prednosť P8 (Hlavná cesta), rozmer 500x500 mm, fólia RA2*(R3A,R3B), pozinkovaná</t>
  </si>
  <si>
    <t>96</t>
  </si>
  <si>
    <t>49</t>
  </si>
  <si>
    <t>404410041100</t>
  </si>
  <si>
    <t>Značka upravujúca prednosť P2 (Stoj daj prednosť v jazde!), rozmer 900 mm, fólia RA2*(R3A,R3B), pozinkovaná</t>
  </si>
  <si>
    <t>98</t>
  </si>
  <si>
    <t>404410043700</t>
  </si>
  <si>
    <t>Značka upravujúca prednosť P13 (Tvar križovatky), rozmer 500x500 mm, fólia RA2*(R3A,R3B), pozinkovaná</t>
  </si>
  <si>
    <t>100</t>
  </si>
  <si>
    <t>51</t>
  </si>
  <si>
    <t>916561112</t>
  </si>
  <si>
    <t>Osadenie záhonového alebo parkového obrubníka betón., do lôžka z bet. pros. tr. C 16/20 s bočnou oporou</t>
  </si>
  <si>
    <t>m</t>
  </si>
  <si>
    <t>102</t>
  </si>
  <si>
    <t>592170001800</t>
  </si>
  <si>
    <t>Obrubník betónový parkový, lxšxv 1000x50x200 mm, sivá</t>
  </si>
  <si>
    <t>104</t>
  </si>
  <si>
    <t>53</t>
  </si>
  <si>
    <t>917862112</t>
  </si>
  <si>
    <t>Osadenie chodník. obrubníka betónového stojatého do lôžka z betónu prosteho tr. C 16/20 s bočnou oporou</t>
  </si>
  <si>
    <t>106</t>
  </si>
  <si>
    <t>592170002200</t>
  </si>
  <si>
    <t>Obrubník betónový cestný, lxšxv 1000x150x260 mm, skosenie 120/40 mm</t>
  </si>
  <si>
    <t>108</t>
  </si>
  <si>
    <t>55</t>
  </si>
  <si>
    <t>592170000900</t>
  </si>
  <si>
    <t>Obrubník betónový cestný bez skosenia rovný, lxšxv 1000x150x260 mm</t>
  </si>
  <si>
    <t>110</t>
  </si>
  <si>
    <t>919726212x</t>
  </si>
  <si>
    <t>Asfaltová zálievka, vrátane materiálu</t>
  </si>
  <si>
    <t>112</t>
  </si>
  <si>
    <t>57</t>
  </si>
  <si>
    <t>97-000.9</t>
  </si>
  <si>
    <t>Dočasné dopravné značenie - osadenie, prenájom, demontáž</t>
  </si>
  <si>
    <t>súb</t>
  </si>
  <si>
    <t>114</t>
  </si>
  <si>
    <t>Búracie práce</t>
  </si>
  <si>
    <t>113107242</t>
  </si>
  <si>
    <t xml:space="preserve">Odstránenie krytu asfaltového v ploche nad 200 m2, hr. nad 50 do 100 mm,  -0,18100t</t>
  </si>
  <si>
    <t>116</t>
  </si>
  <si>
    <t>63</t>
  </si>
  <si>
    <t>919735111</t>
  </si>
  <si>
    <t>Rezanie existujúceho asfaltového krytu alebo podkladu hĺbky do 50 mm</t>
  </si>
  <si>
    <t>126</t>
  </si>
  <si>
    <t>64</t>
  </si>
  <si>
    <t>979082213</t>
  </si>
  <si>
    <t>Vodorovná doprava sutiny so zložením a hrubým urovnaním na vzdialenosť do 1 km</t>
  </si>
  <si>
    <t>128</t>
  </si>
  <si>
    <t>65</t>
  </si>
  <si>
    <t>979082219</t>
  </si>
  <si>
    <t>Príplatok k cene za každý ďalší aj začatý 1 km nad 1 km</t>
  </si>
  <si>
    <t>130</t>
  </si>
  <si>
    <t>66</t>
  </si>
  <si>
    <t>979087212</t>
  </si>
  <si>
    <t>Nakladanie na dopravné prostriedky pre vodorovnú dopravu sutiny</t>
  </si>
  <si>
    <t>132</t>
  </si>
  <si>
    <t>67</t>
  </si>
  <si>
    <t>979089012</t>
  </si>
  <si>
    <t>Poplatok za skladovanie - betón, tehly, dlaždice (17 01 ), ostatné</t>
  </si>
  <si>
    <t>134</t>
  </si>
  <si>
    <t>99</t>
  </si>
  <si>
    <t>Presun hmôt HSV</t>
  </si>
  <si>
    <t>68</t>
  </si>
  <si>
    <t>998225111</t>
  </si>
  <si>
    <t>Presun hmôt pre pozemnú komunikáciu a letisko s krytom asfaltovým akejkoľvek dĺžky objektu</t>
  </si>
  <si>
    <t>136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</si>
</sst>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167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167" fontId="31" fillId="3" borderId="22" xfId="0" applyNumberFormat="1" applyFont="1" applyFill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hidden="1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5" hidden="1" customWidth="1"/>
    <col min="51" max="51" width="25" hidden="1" customWidth="1"/>
    <col min="52" max="52" width="21.67" hidden="1" customWidth="1"/>
    <col min="53" max="53" width="19.17" hidden="1" customWidth="1"/>
    <col min="54" max="54" width="25" hidden="1" customWidth="1"/>
    <col min="55" max="55" width="21.6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ht="36.96" customHeight="1">
      <c r="AR2" s="13" t="s">
        <v>5</v>
      </c>
      <c r="BS2" s="14" t="s">
        <v>6</v>
      </c>
      <c r="BT2" s="14" t="s">
        <v>7</v>
      </c>
    </row>
    <row r="3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ht="24.96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ht="12" customHeight="1">
      <c r="B5" s="17"/>
      <c r="D5" s="21" t="s">
        <v>11</v>
      </c>
      <c r="K5" s="22" t="s">
        <v>12</v>
      </c>
      <c r="AR5" s="17"/>
      <c r="BE5" s="23" t="s">
        <v>13</v>
      </c>
      <c r="BS5" s="14" t="s">
        <v>6</v>
      </c>
    </row>
    <row r="6" ht="36.96" customHeight="1">
      <c r="B6" s="17"/>
      <c r="D6" s="24" t="s">
        <v>14</v>
      </c>
      <c r="K6" s="25" t="s">
        <v>15</v>
      </c>
      <c r="AR6" s="17"/>
      <c r="BE6" s="26"/>
      <c r="BS6" s="14" t="s">
        <v>6</v>
      </c>
    </row>
    <row r="7" ht="12" customHeight="1">
      <c r="B7" s="17"/>
      <c r="D7" s="27" t="s">
        <v>16</v>
      </c>
      <c r="K7" s="22" t="s">
        <v>1</v>
      </c>
      <c r="AK7" s="27" t="s">
        <v>17</v>
      </c>
      <c r="AN7" s="22" t="s">
        <v>1</v>
      </c>
      <c r="AR7" s="17"/>
      <c r="BE7" s="26"/>
      <c r="BS7" s="14" t="s">
        <v>6</v>
      </c>
    </row>
    <row r="8" ht="12" customHeight="1">
      <c r="B8" s="17"/>
      <c r="D8" s="27" t="s">
        <v>18</v>
      </c>
      <c r="K8" s="22" t="s">
        <v>19</v>
      </c>
      <c r="AK8" s="27" t="s">
        <v>20</v>
      </c>
      <c r="AN8" s="28" t="s">
        <v>21</v>
      </c>
      <c r="AR8" s="17"/>
      <c r="BE8" s="26"/>
      <c r="BS8" s="14" t="s">
        <v>6</v>
      </c>
    </row>
    <row r="9" ht="14.4" customHeight="1">
      <c r="B9" s="17"/>
      <c r="AR9" s="17"/>
      <c r="BE9" s="26"/>
      <c r="BS9" s="14" t="s">
        <v>6</v>
      </c>
    </row>
    <row r="10" ht="12" customHeight="1">
      <c r="B10" s="17"/>
      <c r="D10" s="27" t="s">
        <v>22</v>
      </c>
      <c r="AK10" s="27" t="s">
        <v>23</v>
      </c>
      <c r="AN10" s="22" t="s">
        <v>1</v>
      </c>
      <c r="AR10" s="17"/>
      <c r="BE10" s="26"/>
      <c r="BS10" s="14" t="s">
        <v>6</v>
      </c>
    </row>
    <row r="11" ht="18.48" customHeight="1">
      <c r="B11" s="17"/>
      <c r="E11" s="22" t="s">
        <v>19</v>
      </c>
      <c r="AK11" s="27" t="s">
        <v>24</v>
      </c>
      <c r="AN11" s="22" t="s">
        <v>1</v>
      </c>
      <c r="AR11" s="17"/>
      <c r="BE11" s="26"/>
      <c r="BS11" s="14" t="s">
        <v>6</v>
      </c>
    </row>
    <row r="12" ht="6.96" customHeight="1">
      <c r="B12" s="17"/>
      <c r="AR12" s="17"/>
      <c r="BE12" s="26"/>
      <c r="BS12" s="14" t="s">
        <v>6</v>
      </c>
    </row>
    <row r="13" ht="12" customHeight="1">
      <c r="B13" s="17"/>
      <c r="D13" s="27" t="s">
        <v>25</v>
      </c>
      <c r="AK13" s="27" t="s">
        <v>23</v>
      </c>
      <c r="AN13" s="29" t="s">
        <v>26</v>
      </c>
      <c r="AR13" s="17"/>
      <c r="BE13" s="26"/>
      <c r="BS13" s="14" t="s">
        <v>6</v>
      </c>
    </row>
    <row r="14">
      <c r="B14" s="17"/>
      <c r="E14" s="29" t="s">
        <v>26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27" t="s">
        <v>24</v>
      </c>
      <c r="AN14" s="29" t="s">
        <v>26</v>
      </c>
      <c r="AR14" s="17"/>
      <c r="BE14" s="26"/>
      <c r="BS14" s="14" t="s">
        <v>6</v>
      </c>
    </row>
    <row r="15" ht="6.96" customHeight="1">
      <c r="B15" s="17"/>
      <c r="AR15" s="17"/>
      <c r="BE15" s="26"/>
      <c r="BS15" s="14" t="s">
        <v>3</v>
      </c>
    </row>
    <row r="16" ht="12" customHeight="1">
      <c r="B16" s="17"/>
      <c r="D16" s="27" t="s">
        <v>27</v>
      </c>
      <c r="AK16" s="27" t="s">
        <v>23</v>
      </c>
      <c r="AN16" s="22" t="s">
        <v>1</v>
      </c>
      <c r="AR16" s="17"/>
      <c r="BE16" s="26"/>
      <c r="BS16" s="14" t="s">
        <v>3</v>
      </c>
    </row>
    <row r="17" ht="18.48" customHeight="1">
      <c r="B17" s="17"/>
      <c r="E17" s="22" t="s">
        <v>19</v>
      </c>
      <c r="AK17" s="27" t="s">
        <v>24</v>
      </c>
      <c r="AN17" s="22" t="s">
        <v>1</v>
      </c>
      <c r="AR17" s="17"/>
      <c r="BE17" s="26"/>
      <c r="BS17" s="14" t="s">
        <v>28</v>
      </c>
    </row>
    <row r="18" ht="6.96" customHeight="1">
      <c r="B18" s="17"/>
      <c r="AR18" s="17"/>
      <c r="BE18" s="26"/>
      <c r="BS18" s="14" t="s">
        <v>29</v>
      </c>
    </row>
    <row r="19" ht="12" customHeight="1">
      <c r="B19" s="17"/>
      <c r="D19" s="27" t="s">
        <v>30</v>
      </c>
      <c r="AK19" s="27" t="s">
        <v>23</v>
      </c>
      <c r="AN19" s="22" t="s">
        <v>1</v>
      </c>
      <c r="AR19" s="17"/>
      <c r="BE19" s="26"/>
      <c r="BS19" s="14" t="s">
        <v>29</v>
      </c>
    </row>
    <row r="20" ht="18.48" customHeight="1">
      <c r="B20" s="17"/>
      <c r="E20" s="22" t="s">
        <v>19</v>
      </c>
      <c r="AK20" s="27" t="s">
        <v>24</v>
      </c>
      <c r="AN20" s="22" t="s">
        <v>1</v>
      </c>
      <c r="AR20" s="17"/>
      <c r="BE20" s="26"/>
      <c r="BS20" s="14" t="s">
        <v>28</v>
      </c>
    </row>
    <row r="21" ht="6.96" customHeight="1">
      <c r="B21" s="17"/>
      <c r="AR21" s="17"/>
      <c r="BE21" s="26"/>
    </row>
    <row r="22" ht="12" customHeight="1">
      <c r="B22" s="17"/>
      <c r="D22" s="27" t="s">
        <v>31</v>
      </c>
      <c r="AR22" s="17"/>
      <c r="BE22" s="26"/>
    </row>
    <row r="23" ht="16.5" customHeight="1">
      <c r="B23" s="17"/>
      <c r="E23" s="31" t="s">
        <v>1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R23" s="17"/>
      <c r="BE23" s="26"/>
    </row>
    <row r="24" ht="6.96" customHeight="1">
      <c r="B24" s="17"/>
      <c r="AR24" s="17"/>
      <c r="BE24" s="26"/>
    </row>
    <row r="25" ht="6.96" customHeight="1">
      <c r="B25" s="17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17"/>
      <c r="BE25" s="26"/>
    </row>
    <row r="26" s="1" customFormat="1" ht="25.92" customHeight="1">
      <c r="B26" s="33"/>
      <c r="D26" s="34" t="s">
        <v>32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6">
        <f>ROUND(AG94,2)</f>
        <v>0</v>
      </c>
      <c r="AL26" s="35"/>
      <c r="AM26" s="35"/>
      <c r="AN26" s="35"/>
      <c r="AO26" s="35"/>
      <c r="AR26" s="33"/>
      <c r="BE26" s="26"/>
    </row>
    <row r="27" s="1" customFormat="1" ht="6.96" customHeight="1">
      <c r="B27" s="33"/>
      <c r="AR27" s="33"/>
      <c r="BE27" s="26"/>
    </row>
    <row r="28" s="1" customFormat="1">
      <c r="B28" s="33"/>
      <c r="L28" s="37" t="s">
        <v>33</v>
      </c>
      <c r="M28" s="37"/>
      <c r="N28" s="37"/>
      <c r="O28" s="37"/>
      <c r="P28" s="37"/>
      <c r="W28" s="37" t="s">
        <v>34</v>
      </c>
      <c r="X28" s="37"/>
      <c r="Y28" s="37"/>
      <c r="Z28" s="37"/>
      <c r="AA28" s="37"/>
      <c r="AB28" s="37"/>
      <c r="AC28" s="37"/>
      <c r="AD28" s="37"/>
      <c r="AE28" s="37"/>
      <c r="AK28" s="37" t="s">
        <v>35</v>
      </c>
      <c r="AL28" s="37"/>
      <c r="AM28" s="37"/>
      <c r="AN28" s="37"/>
      <c r="AO28" s="37"/>
      <c r="AR28" s="33"/>
      <c r="BE28" s="26"/>
    </row>
    <row r="29" s="2" customFormat="1" ht="14.4" customHeight="1">
      <c r="B29" s="38"/>
      <c r="D29" s="27" t="s">
        <v>36</v>
      </c>
      <c r="F29" s="27" t="s">
        <v>37</v>
      </c>
      <c r="L29" s="39">
        <v>0.20000000000000001</v>
      </c>
      <c r="M29" s="2"/>
      <c r="N29" s="2"/>
      <c r="O29" s="2"/>
      <c r="P29" s="2"/>
      <c r="W29" s="40">
        <f>ROUND(AZ94, 2)</f>
        <v>0</v>
      </c>
      <c r="X29" s="2"/>
      <c r="Y29" s="2"/>
      <c r="Z29" s="2"/>
      <c r="AA29" s="2"/>
      <c r="AB29" s="2"/>
      <c r="AC29" s="2"/>
      <c r="AD29" s="2"/>
      <c r="AE29" s="2"/>
      <c r="AK29" s="40">
        <f>ROUND(AV94, 2)</f>
        <v>0</v>
      </c>
      <c r="AL29" s="2"/>
      <c r="AM29" s="2"/>
      <c r="AN29" s="2"/>
      <c r="AO29" s="2"/>
      <c r="AR29" s="38"/>
      <c r="BE29" s="41"/>
    </row>
    <row r="30" s="2" customFormat="1" ht="14.4" customHeight="1">
      <c r="B30" s="38"/>
      <c r="F30" s="27" t="s">
        <v>38</v>
      </c>
      <c r="L30" s="39">
        <v>0.20000000000000001</v>
      </c>
      <c r="M30" s="2"/>
      <c r="N30" s="2"/>
      <c r="O30" s="2"/>
      <c r="P30" s="2"/>
      <c r="W30" s="40">
        <f>ROUND(BA94, 2)</f>
        <v>0</v>
      </c>
      <c r="X30" s="2"/>
      <c r="Y30" s="2"/>
      <c r="Z30" s="2"/>
      <c r="AA30" s="2"/>
      <c r="AB30" s="2"/>
      <c r="AC30" s="2"/>
      <c r="AD30" s="2"/>
      <c r="AE30" s="2"/>
      <c r="AK30" s="40">
        <f>ROUND(AW94, 2)</f>
        <v>0</v>
      </c>
      <c r="AL30" s="2"/>
      <c r="AM30" s="2"/>
      <c r="AN30" s="2"/>
      <c r="AO30" s="2"/>
      <c r="AR30" s="38"/>
      <c r="BE30" s="41"/>
    </row>
    <row r="31" hidden="1" s="2" customFormat="1" ht="14.4" customHeight="1">
      <c r="B31" s="38"/>
      <c r="F31" s="27" t="s">
        <v>39</v>
      </c>
      <c r="L31" s="39">
        <v>0.20000000000000001</v>
      </c>
      <c r="M31" s="2"/>
      <c r="N31" s="2"/>
      <c r="O31" s="2"/>
      <c r="P31" s="2"/>
      <c r="W31" s="40">
        <f>ROUND(BB94, 2)</f>
        <v>0</v>
      </c>
      <c r="X31" s="2"/>
      <c r="Y31" s="2"/>
      <c r="Z31" s="2"/>
      <c r="AA31" s="2"/>
      <c r="AB31" s="2"/>
      <c r="AC31" s="2"/>
      <c r="AD31" s="2"/>
      <c r="AE31" s="2"/>
      <c r="AK31" s="40">
        <v>0</v>
      </c>
      <c r="AL31" s="2"/>
      <c r="AM31" s="2"/>
      <c r="AN31" s="2"/>
      <c r="AO31" s="2"/>
      <c r="AR31" s="38"/>
      <c r="BE31" s="41"/>
    </row>
    <row r="32" hidden="1" s="2" customFormat="1" ht="14.4" customHeight="1">
      <c r="B32" s="38"/>
      <c r="F32" s="27" t="s">
        <v>40</v>
      </c>
      <c r="L32" s="39">
        <v>0.20000000000000001</v>
      </c>
      <c r="M32" s="2"/>
      <c r="N32" s="2"/>
      <c r="O32" s="2"/>
      <c r="P32" s="2"/>
      <c r="W32" s="40">
        <f>ROUND(BC94, 2)</f>
        <v>0</v>
      </c>
      <c r="X32" s="2"/>
      <c r="Y32" s="2"/>
      <c r="Z32" s="2"/>
      <c r="AA32" s="2"/>
      <c r="AB32" s="2"/>
      <c r="AC32" s="2"/>
      <c r="AD32" s="2"/>
      <c r="AE32" s="2"/>
      <c r="AK32" s="40">
        <v>0</v>
      </c>
      <c r="AL32" s="2"/>
      <c r="AM32" s="2"/>
      <c r="AN32" s="2"/>
      <c r="AO32" s="2"/>
      <c r="AR32" s="38"/>
      <c r="BE32" s="41"/>
    </row>
    <row r="33" hidden="1" s="2" customFormat="1" ht="14.4" customHeight="1">
      <c r="B33" s="38"/>
      <c r="F33" s="27" t="s">
        <v>41</v>
      </c>
      <c r="L33" s="39">
        <v>0</v>
      </c>
      <c r="M33" s="2"/>
      <c r="N33" s="2"/>
      <c r="O33" s="2"/>
      <c r="P33" s="2"/>
      <c r="W33" s="40">
        <f>ROUND(BD94, 2)</f>
        <v>0</v>
      </c>
      <c r="X33" s="2"/>
      <c r="Y33" s="2"/>
      <c r="Z33" s="2"/>
      <c r="AA33" s="2"/>
      <c r="AB33" s="2"/>
      <c r="AC33" s="2"/>
      <c r="AD33" s="2"/>
      <c r="AE33" s="2"/>
      <c r="AK33" s="40">
        <v>0</v>
      </c>
      <c r="AL33" s="2"/>
      <c r="AM33" s="2"/>
      <c r="AN33" s="2"/>
      <c r="AO33" s="2"/>
      <c r="AR33" s="38"/>
      <c r="BE33" s="41"/>
    </row>
    <row r="34" s="1" customFormat="1" ht="6.96" customHeight="1">
      <c r="B34" s="33"/>
      <c r="AR34" s="33"/>
      <c r="BE34" s="26"/>
    </row>
    <row r="35" s="1" customFormat="1" ht="25.92" customHeight="1">
      <c r="B35" s="33"/>
      <c r="C35" s="42"/>
      <c r="D35" s="43" t="s">
        <v>42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43</v>
      </c>
      <c r="U35" s="44"/>
      <c r="V35" s="44"/>
      <c r="W35" s="44"/>
      <c r="X35" s="46" t="s">
        <v>44</v>
      </c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7">
        <f>SUM(AK26:AK33)</f>
        <v>0</v>
      </c>
      <c r="AL35" s="44"/>
      <c r="AM35" s="44"/>
      <c r="AN35" s="44"/>
      <c r="AO35" s="48"/>
      <c r="AP35" s="42"/>
      <c r="AQ35" s="42"/>
      <c r="AR35" s="33"/>
    </row>
    <row r="36" s="1" customFormat="1" ht="6.96" customHeight="1">
      <c r="B36" s="33"/>
      <c r="AR36" s="33"/>
    </row>
    <row r="37" s="1" customFormat="1" ht="14.4" customHeight="1">
      <c r="B37" s="33"/>
      <c r="AR37" s="33"/>
    </row>
    <row r="38" ht="14.4" customHeight="1">
      <c r="B38" s="17"/>
      <c r="AR38" s="17"/>
    </row>
    <row r="39" ht="14.4" customHeight="1">
      <c r="B39" s="17"/>
      <c r="AR39" s="17"/>
    </row>
    <row r="40" ht="14.4" customHeight="1">
      <c r="B40" s="17"/>
      <c r="AR40" s="17"/>
    </row>
    <row r="41" ht="14.4" customHeight="1">
      <c r="B41" s="17"/>
      <c r="AR41" s="17"/>
    </row>
    <row r="42" ht="14.4" customHeight="1">
      <c r="B42" s="17"/>
      <c r="AR42" s="17"/>
    </row>
    <row r="43" ht="14.4" customHeight="1">
      <c r="B43" s="17"/>
      <c r="AR43" s="17"/>
    </row>
    <row r="44" ht="14.4" customHeight="1">
      <c r="B44" s="17"/>
      <c r="AR44" s="17"/>
    </row>
    <row r="45" ht="14.4" customHeight="1">
      <c r="B45" s="17"/>
      <c r="AR45" s="17"/>
    </row>
    <row r="46" ht="14.4" customHeight="1">
      <c r="B46" s="17"/>
      <c r="AR46" s="17"/>
    </row>
    <row r="47" ht="14.4" customHeight="1">
      <c r="B47" s="17"/>
      <c r="AR47" s="17"/>
    </row>
    <row r="48" ht="14.4" customHeight="1">
      <c r="B48" s="17"/>
      <c r="AR48" s="17"/>
    </row>
    <row r="49" s="1" customFormat="1" ht="14.4" customHeight="1">
      <c r="B49" s="33"/>
      <c r="D49" s="49" t="s">
        <v>45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46</v>
      </c>
      <c r="AI49" s="50"/>
      <c r="AJ49" s="50"/>
      <c r="AK49" s="50"/>
      <c r="AL49" s="50"/>
      <c r="AM49" s="50"/>
      <c r="AN49" s="50"/>
      <c r="AO49" s="50"/>
      <c r="AR49" s="33"/>
    </row>
    <row r="50">
      <c r="B50" s="17"/>
      <c r="AR50" s="17"/>
    </row>
    <row r="51">
      <c r="B51" s="17"/>
      <c r="AR51" s="17"/>
    </row>
    <row r="52">
      <c r="B52" s="17"/>
      <c r="AR52" s="17"/>
    </row>
    <row r="53">
      <c r="B53" s="17"/>
      <c r="AR53" s="17"/>
    </row>
    <row r="54">
      <c r="B54" s="17"/>
      <c r="AR54" s="17"/>
    </row>
    <row r="55">
      <c r="B55" s="17"/>
      <c r="AR55" s="17"/>
    </row>
    <row r="56">
      <c r="B56" s="17"/>
      <c r="AR56" s="17"/>
    </row>
    <row r="57">
      <c r="B57" s="17"/>
      <c r="AR57" s="17"/>
    </row>
    <row r="58">
      <c r="B58" s="17"/>
      <c r="AR58" s="17"/>
    </row>
    <row r="59">
      <c r="B59" s="17"/>
      <c r="AR59" s="17"/>
    </row>
    <row r="60" s="1" customFormat="1">
      <c r="B60" s="33"/>
      <c r="D60" s="51" t="s">
        <v>47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51" t="s">
        <v>48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51" t="s">
        <v>47</v>
      </c>
      <c r="AI60" s="35"/>
      <c r="AJ60" s="35"/>
      <c r="AK60" s="35"/>
      <c r="AL60" s="35"/>
      <c r="AM60" s="51" t="s">
        <v>48</v>
      </c>
      <c r="AN60" s="35"/>
      <c r="AO60" s="35"/>
      <c r="AR60" s="33"/>
    </row>
    <row r="61">
      <c r="B61" s="17"/>
      <c r="AR61" s="17"/>
    </row>
    <row r="62">
      <c r="B62" s="17"/>
      <c r="AR62" s="17"/>
    </row>
    <row r="63">
      <c r="B63" s="17"/>
      <c r="AR63" s="17"/>
    </row>
    <row r="64" s="1" customFormat="1">
      <c r="B64" s="33"/>
      <c r="D64" s="49" t="s">
        <v>49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9" t="s">
        <v>50</v>
      </c>
      <c r="AI64" s="50"/>
      <c r="AJ64" s="50"/>
      <c r="AK64" s="50"/>
      <c r="AL64" s="50"/>
      <c r="AM64" s="50"/>
      <c r="AN64" s="50"/>
      <c r="AO64" s="50"/>
      <c r="AR64" s="33"/>
    </row>
    <row r="65">
      <c r="B65" s="17"/>
      <c r="AR65" s="17"/>
    </row>
    <row r="66">
      <c r="B66" s="17"/>
      <c r="AR66" s="17"/>
    </row>
    <row r="67">
      <c r="B67" s="17"/>
      <c r="AR67" s="17"/>
    </row>
    <row r="68">
      <c r="B68" s="17"/>
      <c r="AR68" s="17"/>
    </row>
    <row r="69">
      <c r="B69" s="17"/>
      <c r="AR69" s="17"/>
    </row>
    <row r="70">
      <c r="B70" s="17"/>
      <c r="AR70" s="17"/>
    </row>
    <row r="71">
      <c r="B71" s="17"/>
      <c r="AR71" s="17"/>
    </row>
    <row r="72">
      <c r="B72" s="17"/>
      <c r="AR72" s="17"/>
    </row>
    <row r="73">
      <c r="B73" s="17"/>
      <c r="AR73" s="17"/>
    </row>
    <row r="74">
      <c r="B74" s="17"/>
      <c r="AR74" s="17"/>
    </row>
    <row r="75" s="1" customFormat="1">
      <c r="B75" s="33"/>
      <c r="D75" s="51" t="s">
        <v>47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51" t="s">
        <v>48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51" t="s">
        <v>47</v>
      </c>
      <c r="AI75" s="35"/>
      <c r="AJ75" s="35"/>
      <c r="AK75" s="35"/>
      <c r="AL75" s="35"/>
      <c r="AM75" s="51" t="s">
        <v>48</v>
      </c>
      <c r="AN75" s="35"/>
      <c r="AO75" s="35"/>
      <c r="AR75" s="33"/>
    </row>
    <row r="76" s="1" customFormat="1">
      <c r="B76" s="33"/>
      <c r="AR76" s="33"/>
    </row>
    <row r="77" s="1" customFormat="1" ht="6.96" customHeight="1"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33"/>
    </row>
    <row r="81" s="1" customFormat="1" ht="6.96" customHeight="1"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33"/>
    </row>
    <row r="82" s="1" customFormat="1" ht="24.96" customHeight="1">
      <c r="B82" s="33"/>
      <c r="C82" s="18" t="s">
        <v>51</v>
      </c>
      <c r="AR82" s="33"/>
    </row>
    <row r="83" s="1" customFormat="1" ht="6.96" customHeight="1">
      <c r="B83" s="33"/>
      <c r="AR83" s="33"/>
    </row>
    <row r="84" s="3" customFormat="1" ht="12" customHeight="1">
      <c r="B84" s="56"/>
      <c r="C84" s="27" t="s">
        <v>11</v>
      </c>
      <c r="L84" s="3" t="str">
        <f>K5</f>
        <v>19-6011</v>
      </c>
      <c r="AR84" s="56"/>
    </row>
    <row r="85" s="4" customFormat="1" ht="36.96" customHeight="1">
      <c r="B85" s="57"/>
      <c r="C85" s="58" t="s">
        <v>14</v>
      </c>
      <c r="L85" s="59" t="str">
        <f>K6</f>
        <v xml:space="preserve"> Obec Zlaté Klasy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R85" s="57"/>
    </row>
    <row r="86" s="1" customFormat="1" ht="6.96" customHeight="1">
      <c r="B86" s="33"/>
      <c r="AR86" s="33"/>
    </row>
    <row r="87" s="1" customFormat="1" ht="12" customHeight="1">
      <c r="B87" s="33"/>
      <c r="C87" s="27" t="s">
        <v>18</v>
      </c>
      <c r="L87" s="60" t="str">
        <f>IF(K8="","",K8)</f>
        <v xml:space="preserve"> </v>
      </c>
      <c r="AI87" s="27" t="s">
        <v>20</v>
      </c>
      <c r="AM87" s="61" t="str">
        <f>IF(AN8= "","",AN8)</f>
        <v>25. 6. 2019</v>
      </c>
      <c r="AN87" s="61"/>
      <c r="AR87" s="33"/>
    </row>
    <row r="88" s="1" customFormat="1" ht="6.96" customHeight="1">
      <c r="B88" s="33"/>
      <c r="AR88" s="33"/>
    </row>
    <row r="89" s="1" customFormat="1" ht="15.15" customHeight="1">
      <c r="B89" s="33"/>
      <c r="C89" s="27" t="s">
        <v>22</v>
      </c>
      <c r="L89" s="3" t="str">
        <f>IF(E11= "","",E11)</f>
        <v xml:space="preserve"> </v>
      </c>
      <c r="AI89" s="27" t="s">
        <v>27</v>
      </c>
      <c r="AM89" s="62" t="str">
        <f>IF(E17="","",E17)</f>
        <v xml:space="preserve"> </v>
      </c>
      <c r="AN89" s="3"/>
      <c r="AO89" s="3"/>
      <c r="AP89" s="3"/>
      <c r="AR89" s="33"/>
      <c r="AS89" s="63" t="s">
        <v>52</v>
      </c>
      <c r="AT89" s="64"/>
      <c r="AU89" s="65"/>
      <c r="AV89" s="65"/>
      <c r="AW89" s="65"/>
      <c r="AX89" s="65"/>
      <c r="AY89" s="65"/>
      <c r="AZ89" s="65"/>
      <c r="BA89" s="65"/>
      <c r="BB89" s="65"/>
      <c r="BC89" s="65"/>
      <c r="BD89" s="66"/>
    </row>
    <row r="90" s="1" customFormat="1" ht="15.15" customHeight="1">
      <c r="B90" s="33"/>
      <c r="C90" s="27" t="s">
        <v>25</v>
      </c>
      <c r="L90" s="3" t="str">
        <f>IF(E14= "Vyplň údaj","",E14)</f>
        <v/>
      </c>
      <c r="AI90" s="27" t="s">
        <v>30</v>
      </c>
      <c r="AM90" s="62" t="str">
        <f>IF(E20="","",E20)</f>
        <v xml:space="preserve"> </v>
      </c>
      <c r="AN90" s="3"/>
      <c r="AO90" s="3"/>
      <c r="AP90" s="3"/>
      <c r="AR90" s="33"/>
      <c r="AS90" s="67"/>
      <c r="AT90" s="68"/>
      <c r="AU90" s="69"/>
      <c r="AV90" s="69"/>
      <c r="AW90" s="69"/>
      <c r="AX90" s="69"/>
      <c r="AY90" s="69"/>
      <c r="AZ90" s="69"/>
      <c r="BA90" s="69"/>
      <c r="BB90" s="69"/>
      <c r="BC90" s="69"/>
      <c r="BD90" s="70"/>
    </row>
    <row r="91" s="1" customFormat="1" ht="10.8" customHeight="1">
      <c r="B91" s="33"/>
      <c r="AR91" s="33"/>
      <c r="AS91" s="67"/>
      <c r="AT91" s="68"/>
      <c r="AU91" s="69"/>
      <c r="AV91" s="69"/>
      <c r="AW91" s="69"/>
      <c r="AX91" s="69"/>
      <c r="AY91" s="69"/>
      <c r="AZ91" s="69"/>
      <c r="BA91" s="69"/>
      <c r="BB91" s="69"/>
      <c r="BC91" s="69"/>
      <c r="BD91" s="70"/>
    </row>
    <row r="92" s="1" customFormat="1" ht="29.28" customHeight="1">
      <c r="B92" s="33"/>
      <c r="C92" s="71" t="s">
        <v>53</v>
      </c>
      <c r="D92" s="72"/>
      <c r="E92" s="72"/>
      <c r="F92" s="72"/>
      <c r="G92" s="72"/>
      <c r="H92" s="73"/>
      <c r="I92" s="74" t="s">
        <v>54</v>
      </c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5" t="s">
        <v>55</v>
      </c>
      <c r="AH92" s="72"/>
      <c r="AI92" s="72"/>
      <c r="AJ92" s="72"/>
      <c r="AK92" s="72"/>
      <c r="AL92" s="72"/>
      <c r="AM92" s="72"/>
      <c r="AN92" s="74" t="s">
        <v>56</v>
      </c>
      <c r="AO92" s="72"/>
      <c r="AP92" s="76"/>
      <c r="AQ92" s="77" t="s">
        <v>57</v>
      </c>
      <c r="AR92" s="33"/>
      <c r="AS92" s="78" t="s">
        <v>58</v>
      </c>
      <c r="AT92" s="79" t="s">
        <v>59</v>
      </c>
      <c r="AU92" s="79" t="s">
        <v>60</v>
      </c>
      <c r="AV92" s="79" t="s">
        <v>61</v>
      </c>
      <c r="AW92" s="79" t="s">
        <v>62</v>
      </c>
      <c r="AX92" s="79" t="s">
        <v>63</v>
      </c>
      <c r="AY92" s="79" t="s">
        <v>64</v>
      </c>
      <c r="AZ92" s="79" t="s">
        <v>65</v>
      </c>
      <c r="BA92" s="79" t="s">
        <v>66</v>
      </c>
      <c r="BB92" s="79" t="s">
        <v>67</v>
      </c>
      <c r="BC92" s="79" t="s">
        <v>68</v>
      </c>
      <c r="BD92" s="80" t="s">
        <v>69</v>
      </c>
    </row>
    <row r="93" s="1" customFormat="1" ht="10.8" customHeight="1">
      <c r="B93" s="33"/>
      <c r="AR93" s="33"/>
      <c r="AS93" s="81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</row>
    <row r="94" s="5" customFormat="1" ht="32.4" customHeight="1">
      <c r="B94" s="82"/>
      <c r="C94" s="83" t="s">
        <v>70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5">
        <f>ROUND(AG95,2)</f>
        <v>0</v>
      </c>
      <c r="AH94" s="85"/>
      <c r="AI94" s="85"/>
      <c r="AJ94" s="85"/>
      <c r="AK94" s="85"/>
      <c r="AL94" s="85"/>
      <c r="AM94" s="85"/>
      <c r="AN94" s="86">
        <f>SUM(AG94,AT94)</f>
        <v>0</v>
      </c>
      <c r="AO94" s="86"/>
      <c r="AP94" s="86"/>
      <c r="AQ94" s="87" t="s">
        <v>1</v>
      </c>
      <c r="AR94" s="82"/>
      <c r="AS94" s="88">
        <f>ROUND(AS95,2)</f>
        <v>0</v>
      </c>
      <c r="AT94" s="89">
        <f>ROUND(SUM(AV94:AW94),2)</f>
        <v>0</v>
      </c>
      <c r="AU94" s="90">
        <f>ROUND(AU95,5)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ROUND(AZ95,2)</f>
        <v>0</v>
      </c>
      <c r="BA94" s="89">
        <f>ROUND(BA95,2)</f>
        <v>0</v>
      </c>
      <c r="BB94" s="89">
        <f>ROUND(BB95,2)</f>
        <v>0</v>
      </c>
      <c r="BC94" s="89">
        <f>ROUND(BC95,2)</f>
        <v>0</v>
      </c>
      <c r="BD94" s="91">
        <f>ROUND(BD95,2)</f>
        <v>0</v>
      </c>
      <c r="BS94" s="92" t="s">
        <v>71</v>
      </c>
      <c r="BT94" s="92" t="s">
        <v>72</v>
      </c>
      <c r="BU94" s="93" t="s">
        <v>73</v>
      </c>
      <c r="BV94" s="92" t="s">
        <v>74</v>
      </c>
      <c r="BW94" s="92" t="s">
        <v>4</v>
      </c>
      <c r="BX94" s="92" t="s">
        <v>75</v>
      </c>
      <c r="CL94" s="92" t="s">
        <v>1</v>
      </c>
    </row>
    <row r="95" s="6" customFormat="1" ht="16.5" customHeight="1">
      <c r="A95" s="94" t="s">
        <v>76</v>
      </c>
      <c r="B95" s="95"/>
      <c r="C95" s="96"/>
      <c r="D95" s="97" t="s">
        <v>77</v>
      </c>
      <c r="E95" s="97"/>
      <c r="F95" s="97"/>
      <c r="G95" s="97"/>
      <c r="H95" s="97"/>
      <c r="I95" s="98"/>
      <c r="J95" s="97" t="s">
        <v>78</v>
      </c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9">
        <f>'02 - Cintorínska ulica'!J30</f>
        <v>0</v>
      </c>
      <c r="AH95" s="98"/>
      <c r="AI95" s="98"/>
      <c r="AJ95" s="98"/>
      <c r="AK95" s="98"/>
      <c r="AL95" s="98"/>
      <c r="AM95" s="98"/>
      <c r="AN95" s="99">
        <f>SUM(AG95,AT95)</f>
        <v>0</v>
      </c>
      <c r="AO95" s="98"/>
      <c r="AP95" s="98"/>
      <c r="AQ95" s="100" t="s">
        <v>79</v>
      </c>
      <c r="AR95" s="95"/>
      <c r="AS95" s="101">
        <v>0</v>
      </c>
      <c r="AT95" s="102">
        <f>ROUND(SUM(AV95:AW95),2)</f>
        <v>0</v>
      </c>
      <c r="AU95" s="103">
        <f>'02 - Cintorínska ulica'!P126</f>
        <v>0</v>
      </c>
      <c r="AV95" s="102">
        <f>'02 - Cintorínska ulica'!J33</f>
        <v>0</v>
      </c>
      <c r="AW95" s="102">
        <f>'02 - Cintorínska ulica'!J34</f>
        <v>0</v>
      </c>
      <c r="AX95" s="102">
        <f>'02 - Cintorínska ulica'!J35</f>
        <v>0</v>
      </c>
      <c r="AY95" s="102">
        <f>'02 - Cintorínska ulica'!J36</f>
        <v>0</v>
      </c>
      <c r="AZ95" s="102">
        <f>'02 - Cintorínska ulica'!F33</f>
        <v>0</v>
      </c>
      <c r="BA95" s="102">
        <f>'02 - Cintorínska ulica'!F34</f>
        <v>0</v>
      </c>
      <c r="BB95" s="102">
        <f>'02 - Cintorínska ulica'!F35</f>
        <v>0</v>
      </c>
      <c r="BC95" s="102">
        <f>'02 - Cintorínska ulica'!F36</f>
        <v>0</v>
      </c>
      <c r="BD95" s="104">
        <f>'02 - Cintorínska ulica'!F37</f>
        <v>0</v>
      </c>
      <c r="BT95" s="105" t="s">
        <v>80</v>
      </c>
      <c r="BV95" s="105" t="s">
        <v>74</v>
      </c>
      <c r="BW95" s="105" t="s">
        <v>81</v>
      </c>
      <c r="BX95" s="105" t="s">
        <v>4</v>
      </c>
      <c r="CL95" s="105" t="s">
        <v>1</v>
      </c>
      <c r="CM95" s="105" t="s">
        <v>72</v>
      </c>
    </row>
    <row r="96" s="1" customFormat="1" ht="30" customHeight="1">
      <c r="B96" s="33"/>
      <c r="AR96" s="33"/>
    </row>
    <row r="97" s="1" customFormat="1" ht="6.96" customHeight="1">
      <c r="B97" s="52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33"/>
    </row>
  </sheetData>
  <mergeCells count="42"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M90:AP90"/>
    <mergeCell ref="L85:AO85"/>
    <mergeCell ref="AM87:AN87"/>
    <mergeCell ref="AM89:AP89"/>
    <mergeCell ref="AS89:AT91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</mergeCells>
  <hyperlinks>
    <hyperlink ref="A95" location="'02 - Cintorínska ulic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06" customWidth="1"/>
    <col min="10" max="10" width="20.17" customWidth="1"/>
    <col min="11" max="11" width="20.17" hidden="1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3" t="s">
        <v>5</v>
      </c>
      <c r="AT2" s="14" t="s">
        <v>81</v>
      </c>
    </row>
    <row r="3" ht="6.96" customHeight="1">
      <c r="B3" s="15"/>
      <c r="C3" s="16"/>
      <c r="D3" s="16"/>
      <c r="E3" s="16"/>
      <c r="F3" s="16"/>
      <c r="G3" s="16"/>
      <c r="H3" s="16"/>
      <c r="I3" s="107"/>
      <c r="J3" s="16"/>
      <c r="K3" s="16"/>
      <c r="L3" s="17"/>
      <c r="AT3" s="14" t="s">
        <v>72</v>
      </c>
    </row>
    <row r="4" ht="24.96" customHeight="1">
      <c r="B4" s="17"/>
      <c r="D4" s="18" t="s">
        <v>82</v>
      </c>
      <c r="L4" s="17"/>
      <c r="M4" s="108" t="s">
        <v>9</v>
      </c>
      <c r="AT4" s="14" t="s">
        <v>3</v>
      </c>
    </row>
    <row r="5" ht="6.96" customHeight="1">
      <c r="B5" s="17"/>
      <c r="L5" s="17"/>
    </row>
    <row r="6" ht="12" customHeight="1">
      <c r="B6" s="17"/>
      <c r="D6" s="27" t="s">
        <v>14</v>
      </c>
      <c r="L6" s="17"/>
    </row>
    <row r="7" ht="16.5" customHeight="1">
      <c r="B7" s="17"/>
      <c r="E7" s="109" t="str">
        <f>'Rekapitulácia stavby'!K6</f>
        <v xml:space="preserve"> Obec Zlaté Klasy</v>
      </c>
      <c r="F7" s="27"/>
      <c r="G7" s="27"/>
      <c r="H7" s="27"/>
      <c r="L7" s="17"/>
    </row>
    <row r="8" s="1" customFormat="1" ht="12" customHeight="1">
      <c r="B8" s="33"/>
      <c r="D8" s="27" t="s">
        <v>83</v>
      </c>
      <c r="I8" s="110"/>
      <c r="L8" s="33"/>
    </row>
    <row r="9" s="1" customFormat="1" ht="36.96" customHeight="1">
      <c r="B9" s="33"/>
      <c r="E9" s="59" t="s">
        <v>78</v>
      </c>
      <c r="F9" s="1"/>
      <c r="G9" s="1"/>
      <c r="H9" s="1"/>
      <c r="I9" s="110"/>
      <c r="L9" s="33"/>
    </row>
    <row r="10" s="1" customFormat="1">
      <c r="B10" s="33"/>
      <c r="I10" s="110"/>
      <c r="L10" s="33"/>
    </row>
    <row r="11" s="1" customFormat="1" ht="12" customHeight="1">
      <c r="B11" s="33"/>
      <c r="D11" s="27" t="s">
        <v>16</v>
      </c>
      <c r="F11" s="22" t="s">
        <v>1</v>
      </c>
      <c r="I11" s="111" t="s">
        <v>17</v>
      </c>
      <c r="J11" s="22" t="s">
        <v>1</v>
      </c>
      <c r="L11" s="33"/>
    </row>
    <row r="12" s="1" customFormat="1" ht="12" customHeight="1">
      <c r="B12" s="33"/>
      <c r="D12" s="27" t="s">
        <v>18</v>
      </c>
      <c r="F12" s="22" t="s">
        <v>19</v>
      </c>
      <c r="I12" s="111" t="s">
        <v>20</v>
      </c>
      <c r="J12" s="61" t="str">
        <f>'Rekapitulácia stavby'!AN8</f>
        <v>25. 6. 2019</v>
      </c>
      <c r="L12" s="33"/>
    </row>
    <row r="13" s="1" customFormat="1" ht="10.8" customHeight="1">
      <c r="B13" s="33"/>
      <c r="I13" s="110"/>
      <c r="L13" s="33"/>
    </row>
    <row r="14" s="1" customFormat="1" ht="12" customHeight="1">
      <c r="B14" s="33"/>
      <c r="D14" s="27" t="s">
        <v>22</v>
      </c>
      <c r="I14" s="111" t="s">
        <v>23</v>
      </c>
      <c r="J14" s="22" t="str">
        <f>IF('Rekapitulácia stavby'!AN10="","",'Rekapitulácia stavby'!AN10)</f>
        <v/>
      </c>
      <c r="L14" s="33"/>
    </row>
    <row r="15" s="1" customFormat="1" ht="18" customHeight="1">
      <c r="B15" s="33"/>
      <c r="E15" s="22" t="str">
        <f>IF('Rekapitulácia stavby'!E11="","",'Rekapitulácia stavby'!E11)</f>
        <v xml:space="preserve"> </v>
      </c>
      <c r="I15" s="111" t="s">
        <v>24</v>
      </c>
      <c r="J15" s="22" t="str">
        <f>IF('Rekapitulácia stavby'!AN11="","",'Rekapitulácia stavby'!AN11)</f>
        <v/>
      </c>
      <c r="L15" s="33"/>
    </row>
    <row r="16" s="1" customFormat="1" ht="6.96" customHeight="1">
      <c r="B16" s="33"/>
      <c r="I16" s="110"/>
      <c r="L16" s="33"/>
    </row>
    <row r="17" s="1" customFormat="1" ht="12" customHeight="1">
      <c r="B17" s="33"/>
      <c r="D17" s="27" t="s">
        <v>25</v>
      </c>
      <c r="I17" s="111" t="s">
        <v>23</v>
      </c>
      <c r="J17" s="28" t="str">
        <f>'Rekapitulácia stavby'!AN13</f>
        <v>Vyplň údaj</v>
      </c>
      <c r="L17" s="33"/>
    </row>
    <row r="18" s="1" customFormat="1" ht="18" customHeight="1">
      <c r="B18" s="33"/>
      <c r="E18" s="28" t="str">
        <f>'Rekapitulácia stavby'!E14</f>
        <v>Vyplň údaj</v>
      </c>
      <c r="F18" s="22"/>
      <c r="G18" s="22"/>
      <c r="H18" s="22"/>
      <c r="I18" s="111" t="s">
        <v>24</v>
      </c>
      <c r="J18" s="28" t="str">
        <f>'Rekapitulácia stavby'!AN14</f>
        <v>Vyplň údaj</v>
      </c>
      <c r="L18" s="33"/>
    </row>
    <row r="19" s="1" customFormat="1" ht="6.96" customHeight="1">
      <c r="B19" s="33"/>
      <c r="I19" s="110"/>
      <c r="L19" s="33"/>
    </row>
    <row r="20" s="1" customFormat="1" ht="12" customHeight="1">
      <c r="B20" s="33"/>
      <c r="D20" s="27" t="s">
        <v>27</v>
      </c>
      <c r="I20" s="111" t="s">
        <v>23</v>
      </c>
      <c r="J20" s="22" t="str">
        <f>IF('Rekapitulácia stavby'!AN16="","",'Rekapitulácia stavby'!AN16)</f>
        <v/>
      </c>
      <c r="L20" s="33"/>
    </row>
    <row r="21" s="1" customFormat="1" ht="18" customHeight="1">
      <c r="B21" s="33"/>
      <c r="E21" s="22" t="str">
        <f>IF('Rekapitulácia stavby'!E17="","",'Rekapitulácia stavby'!E17)</f>
        <v xml:space="preserve"> </v>
      </c>
      <c r="I21" s="111" t="s">
        <v>24</v>
      </c>
      <c r="J21" s="22" t="str">
        <f>IF('Rekapitulácia stavby'!AN17="","",'Rekapitulácia stavby'!AN17)</f>
        <v/>
      </c>
      <c r="L21" s="33"/>
    </row>
    <row r="22" s="1" customFormat="1" ht="6.96" customHeight="1">
      <c r="B22" s="33"/>
      <c r="I22" s="110"/>
      <c r="L22" s="33"/>
    </row>
    <row r="23" s="1" customFormat="1" ht="12" customHeight="1">
      <c r="B23" s="33"/>
      <c r="D23" s="27" t="s">
        <v>30</v>
      </c>
      <c r="I23" s="111" t="s">
        <v>23</v>
      </c>
      <c r="J23" s="22" t="str">
        <f>IF('Rekapitulácia stavby'!AN19="","",'Rekapitulácia stavby'!AN19)</f>
        <v/>
      </c>
      <c r="L23" s="33"/>
    </row>
    <row r="24" s="1" customFormat="1" ht="18" customHeight="1">
      <c r="B24" s="33"/>
      <c r="E24" s="22" t="str">
        <f>IF('Rekapitulácia stavby'!E20="","",'Rekapitulácia stavby'!E20)</f>
        <v xml:space="preserve"> </v>
      </c>
      <c r="I24" s="111" t="s">
        <v>24</v>
      </c>
      <c r="J24" s="22" t="str">
        <f>IF('Rekapitulácia stavby'!AN20="","",'Rekapitulácia stavby'!AN20)</f>
        <v/>
      </c>
      <c r="L24" s="33"/>
    </row>
    <row r="25" s="1" customFormat="1" ht="6.96" customHeight="1">
      <c r="B25" s="33"/>
      <c r="I25" s="110"/>
      <c r="L25" s="33"/>
    </row>
    <row r="26" s="1" customFormat="1" ht="12" customHeight="1">
      <c r="B26" s="33"/>
      <c r="D26" s="27" t="s">
        <v>31</v>
      </c>
      <c r="I26" s="110"/>
      <c r="L26" s="33"/>
    </row>
    <row r="27" s="7" customFormat="1" ht="16.5" customHeight="1">
      <c r="B27" s="112"/>
      <c r="E27" s="31" t="s">
        <v>1</v>
      </c>
      <c r="F27" s="31"/>
      <c r="G27" s="31"/>
      <c r="H27" s="31"/>
      <c r="I27" s="113"/>
      <c r="L27" s="112"/>
    </row>
    <row r="28" s="1" customFormat="1" ht="6.96" customHeight="1">
      <c r="B28" s="33"/>
      <c r="I28" s="110"/>
      <c r="L28" s="33"/>
    </row>
    <row r="29" s="1" customFormat="1" ht="6.96" customHeight="1">
      <c r="B29" s="33"/>
      <c r="D29" s="65"/>
      <c r="E29" s="65"/>
      <c r="F29" s="65"/>
      <c r="G29" s="65"/>
      <c r="H29" s="65"/>
      <c r="I29" s="114"/>
      <c r="J29" s="65"/>
      <c r="K29" s="65"/>
      <c r="L29" s="33"/>
    </row>
    <row r="30" s="1" customFormat="1" ht="25.44" customHeight="1">
      <c r="B30" s="33"/>
      <c r="D30" s="115" t="s">
        <v>32</v>
      </c>
      <c r="I30" s="110"/>
      <c r="J30" s="86">
        <f>ROUND(J126, 2)</f>
        <v>0</v>
      </c>
      <c r="L30" s="33"/>
    </row>
    <row r="31" s="1" customFormat="1" ht="6.96" customHeight="1">
      <c r="B31" s="33"/>
      <c r="D31" s="65"/>
      <c r="E31" s="65"/>
      <c r="F31" s="65"/>
      <c r="G31" s="65"/>
      <c r="H31" s="65"/>
      <c r="I31" s="114"/>
      <c r="J31" s="65"/>
      <c r="K31" s="65"/>
      <c r="L31" s="33"/>
    </row>
    <row r="32" s="1" customFormat="1" ht="14.4" customHeight="1">
      <c r="B32" s="33"/>
      <c r="F32" s="37" t="s">
        <v>34</v>
      </c>
      <c r="I32" s="116" t="s">
        <v>33</v>
      </c>
      <c r="J32" s="37" t="s">
        <v>35</v>
      </c>
      <c r="L32" s="33"/>
    </row>
    <row r="33" s="1" customFormat="1" ht="14.4" customHeight="1">
      <c r="B33" s="33"/>
      <c r="D33" s="117" t="s">
        <v>36</v>
      </c>
      <c r="E33" s="27" t="s">
        <v>37</v>
      </c>
      <c r="F33" s="118">
        <f>ROUND((SUM(BE126:BE197)),  2)</f>
        <v>0</v>
      </c>
      <c r="I33" s="119">
        <v>0.20000000000000001</v>
      </c>
      <c r="J33" s="118">
        <f>ROUND(((SUM(BE126:BE197))*I33),  2)</f>
        <v>0</v>
      </c>
      <c r="L33" s="33"/>
    </row>
    <row r="34" s="1" customFormat="1" ht="14.4" customHeight="1">
      <c r="B34" s="33"/>
      <c r="E34" s="27" t="s">
        <v>38</v>
      </c>
      <c r="F34" s="118">
        <f>ROUND((SUM(BF126:BF197)),  2)</f>
        <v>0</v>
      </c>
      <c r="I34" s="119">
        <v>0.20000000000000001</v>
      </c>
      <c r="J34" s="118">
        <f>ROUND(((SUM(BF126:BF197))*I34),  2)</f>
        <v>0</v>
      </c>
      <c r="L34" s="33"/>
    </row>
    <row r="35" hidden="1" s="1" customFormat="1" ht="14.4" customHeight="1">
      <c r="B35" s="33"/>
      <c r="E35" s="27" t="s">
        <v>39</v>
      </c>
      <c r="F35" s="118">
        <f>ROUND((SUM(BG126:BG197)),  2)</f>
        <v>0</v>
      </c>
      <c r="I35" s="119">
        <v>0.20000000000000001</v>
      </c>
      <c r="J35" s="118">
        <f>0</f>
        <v>0</v>
      </c>
      <c r="L35" s="33"/>
    </row>
    <row r="36" hidden="1" s="1" customFormat="1" ht="14.4" customHeight="1">
      <c r="B36" s="33"/>
      <c r="E36" s="27" t="s">
        <v>40</v>
      </c>
      <c r="F36" s="118">
        <f>ROUND((SUM(BH126:BH197)),  2)</f>
        <v>0</v>
      </c>
      <c r="I36" s="119">
        <v>0.20000000000000001</v>
      </c>
      <c r="J36" s="118">
        <f>0</f>
        <v>0</v>
      </c>
      <c r="L36" s="33"/>
    </row>
    <row r="37" hidden="1" s="1" customFormat="1" ht="14.4" customHeight="1">
      <c r="B37" s="33"/>
      <c r="E37" s="27" t="s">
        <v>41</v>
      </c>
      <c r="F37" s="118">
        <f>ROUND((SUM(BI126:BI197)),  2)</f>
        <v>0</v>
      </c>
      <c r="I37" s="119">
        <v>0</v>
      </c>
      <c r="J37" s="118">
        <f>0</f>
        <v>0</v>
      </c>
      <c r="L37" s="33"/>
    </row>
    <row r="38" s="1" customFormat="1" ht="6.96" customHeight="1">
      <c r="B38" s="33"/>
      <c r="I38" s="110"/>
      <c r="L38" s="33"/>
    </row>
    <row r="39" s="1" customFormat="1" ht="25.44" customHeight="1">
      <c r="B39" s="33"/>
      <c r="C39" s="120"/>
      <c r="D39" s="121" t="s">
        <v>42</v>
      </c>
      <c r="E39" s="73"/>
      <c r="F39" s="73"/>
      <c r="G39" s="122" t="s">
        <v>43</v>
      </c>
      <c r="H39" s="123" t="s">
        <v>44</v>
      </c>
      <c r="I39" s="124"/>
      <c r="J39" s="125">
        <f>SUM(J30:J37)</f>
        <v>0</v>
      </c>
      <c r="K39" s="126"/>
      <c r="L39" s="33"/>
    </row>
    <row r="40" s="1" customFormat="1" ht="14.4" customHeight="1">
      <c r="B40" s="33"/>
      <c r="I40" s="110"/>
      <c r="L40" s="33"/>
    </row>
    <row r="41" ht="14.4" customHeight="1">
      <c r="B41" s="17"/>
      <c r="L41" s="17"/>
    </row>
    <row r="42" ht="14.4" customHeight="1">
      <c r="B42" s="17"/>
      <c r="L42" s="17"/>
    </row>
    <row r="43" ht="14.4" customHeight="1">
      <c r="B43" s="17"/>
      <c r="L43" s="17"/>
    </row>
    <row r="44" ht="14.4" customHeight="1">
      <c r="B44" s="17"/>
      <c r="L44" s="17"/>
    </row>
    <row r="45" ht="14.4" customHeight="1">
      <c r="B45" s="17"/>
      <c r="L45" s="17"/>
    </row>
    <row r="46" ht="14.4" customHeight="1">
      <c r="B46" s="17"/>
      <c r="L46" s="17"/>
    </row>
    <row r="47" ht="14.4" customHeight="1">
      <c r="B47" s="17"/>
      <c r="L47" s="17"/>
    </row>
    <row r="48" ht="14.4" customHeight="1">
      <c r="B48" s="17"/>
      <c r="L48" s="17"/>
    </row>
    <row r="49" ht="14.4" customHeight="1">
      <c r="B49" s="17"/>
      <c r="L49" s="17"/>
    </row>
    <row r="50" s="1" customFormat="1" ht="14.4" customHeight="1">
      <c r="B50" s="33"/>
      <c r="D50" s="49" t="s">
        <v>45</v>
      </c>
      <c r="E50" s="50"/>
      <c r="F50" s="50"/>
      <c r="G50" s="49" t="s">
        <v>46</v>
      </c>
      <c r="H50" s="50"/>
      <c r="I50" s="127"/>
      <c r="J50" s="50"/>
      <c r="K50" s="50"/>
      <c r="L50" s="33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1" customFormat="1">
      <c r="B61" s="33"/>
      <c r="D61" s="51" t="s">
        <v>47</v>
      </c>
      <c r="E61" s="35"/>
      <c r="F61" s="128" t="s">
        <v>48</v>
      </c>
      <c r="G61" s="51" t="s">
        <v>47</v>
      </c>
      <c r="H61" s="35"/>
      <c r="I61" s="129"/>
      <c r="J61" s="130" t="s">
        <v>48</v>
      </c>
      <c r="K61" s="35"/>
      <c r="L61" s="33"/>
    </row>
    <row r="62">
      <c r="B62" s="17"/>
      <c r="L62" s="17"/>
    </row>
    <row r="63">
      <c r="B63" s="17"/>
      <c r="L63" s="17"/>
    </row>
    <row r="64">
      <c r="B64" s="17"/>
      <c r="L64" s="17"/>
    </row>
    <row r="65" s="1" customFormat="1">
      <c r="B65" s="33"/>
      <c r="D65" s="49" t="s">
        <v>49</v>
      </c>
      <c r="E65" s="50"/>
      <c r="F65" s="50"/>
      <c r="G65" s="49" t="s">
        <v>50</v>
      </c>
      <c r="H65" s="50"/>
      <c r="I65" s="127"/>
      <c r="J65" s="50"/>
      <c r="K65" s="50"/>
      <c r="L65" s="33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1" customFormat="1">
      <c r="B76" s="33"/>
      <c r="D76" s="51" t="s">
        <v>47</v>
      </c>
      <c r="E76" s="35"/>
      <c r="F76" s="128" t="s">
        <v>48</v>
      </c>
      <c r="G76" s="51" t="s">
        <v>47</v>
      </c>
      <c r="H76" s="35"/>
      <c r="I76" s="129"/>
      <c r="J76" s="130" t="s">
        <v>48</v>
      </c>
      <c r="K76" s="35"/>
      <c r="L76" s="33"/>
    </row>
    <row r="77" s="1" customFormat="1" ht="14.4" customHeight="1">
      <c r="B77" s="52"/>
      <c r="C77" s="53"/>
      <c r="D77" s="53"/>
      <c r="E77" s="53"/>
      <c r="F77" s="53"/>
      <c r="G77" s="53"/>
      <c r="H77" s="53"/>
      <c r="I77" s="131"/>
      <c r="J77" s="53"/>
      <c r="K77" s="53"/>
      <c r="L77" s="33"/>
    </row>
    <row r="81" s="1" customFormat="1" ht="6.96" customHeight="1">
      <c r="B81" s="54"/>
      <c r="C81" s="55"/>
      <c r="D81" s="55"/>
      <c r="E81" s="55"/>
      <c r="F81" s="55"/>
      <c r="G81" s="55"/>
      <c r="H81" s="55"/>
      <c r="I81" s="132"/>
      <c r="J81" s="55"/>
      <c r="K81" s="55"/>
      <c r="L81" s="33"/>
    </row>
    <row r="82" s="1" customFormat="1" ht="24.96" customHeight="1">
      <c r="B82" s="33"/>
      <c r="C82" s="18" t="s">
        <v>84</v>
      </c>
      <c r="I82" s="110"/>
      <c r="L82" s="33"/>
    </row>
    <row r="83" s="1" customFormat="1" ht="6.96" customHeight="1">
      <c r="B83" s="33"/>
      <c r="I83" s="110"/>
      <c r="L83" s="33"/>
    </row>
    <row r="84" s="1" customFormat="1" ht="12" customHeight="1">
      <c r="B84" s="33"/>
      <c r="C84" s="27" t="s">
        <v>14</v>
      </c>
      <c r="I84" s="110"/>
      <c r="L84" s="33"/>
    </row>
    <row r="85" s="1" customFormat="1" ht="16.5" customHeight="1">
      <c r="B85" s="33"/>
      <c r="E85" s="109" t="str">
        <f>E7</f>
        <v xml:space="preserve"> Obec Zlaté Klasy</v>
      </c>
      <c r="F85" s="27"/>
      <c r="G85" s="27"/>
      <c r="H85" s="27"/>
      <c r="I85" s="110"/>
      <c r="L85" s="33"/>
    </row>
    <row r="86" s="1" customFormat="1" ht="12" customHeight="1">
      <c r="B86" s="33"/>
      <c r="C86" s="27" t="s">
        <v>83</v>
      </c>
      <c r="I86" s="110"/>
      <c r="L86" s="33"/>
    </row>
    <row r="87" s="1" customFormat="1" ht="16.5" customHeight="1">
      <c r="B87" s="33"/>
      <c r="E87" s="59" t="str">
        <f>E9</f>
        <v>Cintorínska ulica</v>
      </c>
      <c r="F87" s="1"/>
      <c r="G87" s="1"/>
      <c r="H87" s="1"/>
      <c r="I87" s="110"/>
      <c r="L87" s="33"/>
    </row>
    <row r="88" s="1" customFormat="1" ht="6.96" customHeight="1">
      <c r="B88" s="33"/>
      <c r="I88" s="110"/>
      <c r="L88" s="33"/>
    </row>
    <row r="89" s="1" customFormat="1" ht="12" customHeight="1">
      <c r="B89" s="33"/>
      <c r="C89" s="27" t="s">
        <v>18</v>
      </c>
      <c r="F89" s="22" t="str">
        <f>F12</f>
        <v xml:space="preserve"> </v>
      </c>
      <c r="I89" s="111" t="s">
        <v>20</v>
      </c>
      <c r="J89" s="61" t="str">
        <f>IF(J12="","",J12)</f>
        <v>25. 6. 2019</v>
      </c>
      <c r="L89" s="33"/>
    </row>
    <row r="90" s="1" customFormat="1" ht="6.96" customHeight="1">
      <c r="B90" s="33"/>
      <c r="I90" s="110"/>
      <c r="L90" s="33"/>
    </row>
    <row r="91" s="1" customFormat="1" ht="15.15" customHeight="1">
      <c r="B91" s="33"/>
      <c r="C91" s="27" t="s">
        <v>22</v>
      </c>
      <c r="F91" s="22" t="str">
        <f>E15</f>
        <v xml:space="preserve"> </v>
      </c>
      <c r="I91" s="111" t="s">
        <v>27</v>
      </c>
      <c r="J91" s="31" t="str">
        <f>E21</f>
        <v xml:space="preserve"> </v>
      </c>
      <c r="L91" s="33"/>
    </row>
    <row r="92" s="1" customFormat="1" ht="15.15" customHeight="1">
      <c r="B92" s="33"/>
      <c r="C92" s="27" t="s">
        <v>25</v>
      </c>
      <c r="F92" s="22" t="str">
        <f>IF(E18="","",E18)</f>
        <v>Vyplň údaj</v>
      </c>
      <c r="I92" s="111" t="s">
        <v>30</v>
      </c>
      <c r="J92" s="31" t="str">
        <f>E24</f>
        <v xml:space="preserve"> </v>
      </c>
      <c r="L92" s="33"/>
    </row>
    <row r="93" s="1" customFormat="1" ht="10.32" customHeight="1">
      <c r="B93" s="33"/>
      <c r="I93" s="110"/>
      <c r="L93" s="33"/>
    </row>
    <row r="94" s="1" customFormat="1" ht="29.28" customHeight="1">
      <c r="B94" s="33"/>
      <c r="C94" s="133" t="s">
        <v>85</v>
      </c>
      <c r="D94" s="120"/>
      <c r="E94" s="120"/>
      <c r="F94" s="120"/>
      <c r="G94" s="120"/>
      <c r="H94" s="120"/>
      <c r="I94" s="134"/>
      <c r="J94" s="135" t="s">
        <v>86</v>
      </c>
      <c r="K94" s="120"/>
      <c r="L94" s="33"/>
    </row>
    <row r="95" s="1" customFormat="1" ht="10.32" customHeight="1">
      <c r="B95" s="33"/>
      <c r="I95" s="110"/>
      <c r="L95" s="33"/>
    </row>
    <row r="96" s="1" customFormat="1" ht="22.8" customHeight="1">
      <c r="B96" s="33"/>
      <c r="C96" s="136" t="s">
        <v>87</v>
      </c>
      <c r="I96" s="110"/>
      <c r="J96" s="86">
        <f>J126</f>
        <v>0</v>
      </c>
      <c r="L96" s="33"/>
      <c r="AU96" s="14" t="s">
        <v>88</v>
      </c>
    </row>
    <row r="97" s="8" customFormat="1" ht="24.96" customHeight="1">
      <c r="B97" s="137"/>
      <c r="D97" s="138" t="s">
        <v>89</v>
      </c>
      <c r="E97" s="139"/>
      <c r="F97" s="139"/>
      <c r="G97" s="139"/>
      <c r="H97" s="139"/>
      <c r="I97" s="140"/>
      <c r="J97" s="141">
        <f>J127</f>
        <v>0</v>
      </c>
      <c r="L97" s="137"/>
    </row>
    <row r="98" s="9" customFormat="1" ht="19.92" customHeight="1">
      <c r="B98" s="142"/>
      <c r="D98" s="143" t="s">
        <v>90</v>
      </c>
      <c r="E98" s="144"/>
      <c r="F98" s="144"/>
      <c r="G98" s="144"/>
      <c r="H98" s="144"/>
      <c r="I98" s="145"/>
      <c r="J98" s="146">
        <f>J128</f>
        <v>0</v>
      </c>
      <c r="L98" s="142"/>
    </row>
    <row r="99" s="9" customFormat="1" ht="19.92" customHeight="1">
      <c r="B99" s="142"/>
      <c r="D99" s="143" t="s">
        <v>91</v>
      </c>
      <c r="E99" s="144"/>
      <c r="F99" s="144"/>
      <c r="G99" s="144"/>
      <c r="H99" s="144"/>
      <c r="I99" s="145"/>
      <c r="J99" s="146">
        <f>J153</f>
        <v>0</v>
      </c>
      <c r="L99" s="142"/>
    </row>
    <row r="100" s="9" customFormat="1" ht="19.92" customHeight="1">
      <c r="B100" s="142"/>
      <c r="D100" s="143" t="s">
        <v>92</v>
      </c>
      <c r="E100" s="144"/>
      <c r="F100" s="144"/>
      <c r="G100" s="144"/>
      <c r="H100" s="144"/>
      <c r="I100" s="145"/>
      <c r="J100" s="146">
        <f>J157</f>
        <v>0</v>
      </c>
      <c r="L100" s="142"/>
    </row>
    <row r="101" s="9" customFormat="1" ht="19.92" customHeight="1">
      <c r="B101" s="142"/>
      <c r="D101" s="143" t="s">
        <v>93</v>
      </c>
      <c r="E101" s="144"/>
      <c r="F101" s="144"/>
      <c r="G101" s="144"/>
      <c r="H101" s="144"/>
      <c r="I101" s="145"/>
      <c r="J101" s="146">
        <f>J162</f>
        <v>0</v>
      </c>
      <c r="L101" s="142"/>
    </row>
    <row r="102" s="9" customFormat="1" ht="19.92" customHeight="1">
      <c r="B102" s="142"/>
      <c r="D102" s="143" t="s">
        <v>94</v>
      </c>
      <c r="E102" s="144"/>
      <c r="F102" s="144"/>
      <c r="G102" s="144"/>
      <c r="H102" s="144"/>
      <c r="I102" s="145"/>
      <c r="J102" s="146">
        <f>J165</f>
        <v>0</v>
      </c>
      <c r="L102" s="142"/>
    </row>
    <row r="103" s="9" customFormat="1" ht="19.92" customHeight="1">
      <c r="B103" s="142"/>
      <c r="D103" s="143" t="s">
        <v>95</v>
      </c>
      <c r="E103" s="144"/>
      <c r="F103" s="144"/>
      <c r="G103" s="144"/>
      <c r="H103" s="144"/>
      <c r="I103" s="145"/>
      <c r="J103" s="146">
        <f>J170</f>
        <v>0</v>
      </c>
      <c r="L103" s="142"/>
    </row>
    <row r="104" s="9" customFormat="1" ht="19.92" customHeight="1">
      <c r="B104" s="142"/>
      <c r="D104" s="143" t="s">
        <v>96</v>
      </c>
      <c r="E104" s="144"/>
      <c r="F104" s="144"/>
      <c r="G104" s="144"/>
      <c r="H104" s="144"/>
      <c r="I104" s="145"/>
      <c r="J104" s="146">
        <f>J174</f>
        <v>0</v>
      </c>
      <c r="L104" s="142"/>
    </row>
    <row r="105" s="9" customFormat="1" ht="19.92" customHeight="1">
      <c r="B105" s="142"/>
      <c r="D105" s="143" t="s">
        <v>97</v>
      </c>
      <c r="E105" s="144"/>
      <c r="F105" s="144"/>
      <c r="G105" s="144"/>
      <c r="H105" s="144"/>
      <c r="I105" s="145"/>
      <c r="J105" s="146">
        <f>J189</f>
        <v>0</v>
      </c>
      <c r="L105" s="142"/>
    </row>
    <row r="106" s="9" customFormat="1" ht="19.92" customHeight="1">
      <c r="B106" s="142"/>
      <c r="D106" s="143" t="s">
        <v>98</v>
      </c>
      <c r="E106" s="144"/>
      <c r="F106" s="144"/>
      <c r="G106" s="144"/>
      <c r="H106" s="144"/>
      <c r="I106" s="145"/>
      <c r="J106" s="146">
        <f>J196</f>
        <v>0</v>
      </c>
      <c r="L106" s="142"/>
    </row>
    <row r="107" s="1" customFormat="1" ht="21.84" customHeight="1">
      <c r="B107" s="33"/>
      <c r="I107" s="110"/>
      <c r="L107" s="33"/>
    </row>
    <row r="108" s="1" customFormat="1" ht="6.96" customHeight="1">
      <c r="B108" s="52"/>
      <c r="C108" s="53"/>
      <c r="D108" s="53"/>
      <c r="E108" s="53"/>
      <c r="F108" s="53"/>
      <c r="G108" s="53"/>
      <c r="H108" s="53"/>
      <c r="I108" s="131"/>
      <c r="J108" s="53"/>
      <c r="K108" s="53"/>
      <c r="L108" s="33"/>
    </row>
    <row r="112" s="1" customFormat="1" ht="6.96" customHeight="1">
      <c r="B112" s="54"/>
      <c r="C112" s="55"/>
      <c r="D112" s="55"/>
      <c r="E112" s="55"/>
      <c r="F112" s="55"/>
      <c r="G112" s="55"/>
      <c r="H112" s="55"/>
      <c r="I112" s="132"/>
      <c r="J112" s="55"/>
      <c r="K112" s="55"/>
      <c r="L112" s="33"/>
    </row>
    <row r="113" s="1" customFormat="1" ht="24.96" customHeight="1">
      <c r="B113" s="33"/>
      <c r="C113" s="18" t="s">
        <v>99</v>
      </c>
      <c r="I113" s="110"/>
      <c r="L113" s="33"/>
    </row>
    <row r="114" s="1" customFormat="1" ht="6.96" customHeight="1">
      <c r="B114" s="33"/>
      <c r="I114" s="110"/>
      <c r="L114" s="33"/>
    </row>
    <row r="115" s="1" customFormat="1" ht="12" customHeight="1">
      <c r="B115" s="33"/>
      <c r="C115" s="27" t="s">
        <v>14</v>
      </c>
      <c r="I115" s="110"/>
      <c r="L115" s="33"/>
    </row>
    <row r="116" s="1" customFormat="1" ht="16.5" customHeight="1">
      <c r="B116" s="33"/>
      <c r="E116" s="109" t="str">
        <f>E7</f>
        <v xml:space="preserve"> Obec Zlaté Klasy</v>
      </c>
      <c r="F116" s="27"/>
      <c r="G116" s="27"/>
      <c r="H116" s="27"/>
      <c r="I116" s="110"/>
      <c r="L116" s="33"/>
    </row>
    <row r="117" s="1" customFormat="1" ht="12" customHeight="1">
      <c r="B117" s="33"/>
      <c r="C117" s="27" t="s">
        <v>83</v>
      </c>
      <c r="I117" s="110"/>
      <c r="L117" s="33"/>
    </row>
    <row r="118" s="1" customFormat="1" ht="16.5" customHeight="1">
      <c r="B118" s="33"/>
      <c r="E118" s="59" t="str">
        <f>E9</f>
        <v>Cintorínska ulica</v>
      </c>
      <c r="F118" s="1"/>
      <c r="G118" s="1"/>
      <c r="H118" s="1"/>
      <c r="I118" s="110"/>
      <c r="L118" s="33"/>
    </row>
    <row r="119" s="1" customFormat="1" ht="6.96" customHeight="1">
      <c r="B119" s="33"/>
      <c r="I119" s="110"/>
      <c r="L119" s="33"/>
    </row>
    <row r="120" s="1" customFormat="1" ht="12" customHeight="1">
      <c r="B120" s="33"/>
      <c r="C120" s="27" t="s">
        <v>18</v>
      </c>
      <c r="F120" s="22" t="str">
        <f>F12</f>
        <v xml:space="preserve"> </v>
      </c>
      <c r="I120" s="111" t="s">
        <v>20</v>
      </c>
      <c r="J120" s="61" t="str">
        <f>IF(J12="","",J12)</f>
        <v>25. 6. 2019</v>
      </c>
      <c r="L120" s="33"/>
    </row>
    <row r="121" s="1" customFormat="1" ht="6.96" customHeight="1">
      <c r="B121" s="33"/>
      <c r="I121" s="110"/>
      <c r="L121" s="33"/>
    </row>
    <row r="122" s="1" customFormat="1" ht="15.15" customHeight="1">
      <c r="B122" s="33"/>
      <c r="C122" s="27" t="s">
        <v>22</v>
      </c>
      <c r="F122" s="22" t="str">
        <f>E15</f>
        <v xml:space="preserve"> </v>
      </c>
      <c r="I122" s="111" t="s">
        <v>27</v>
      </c>
      <c r="J122" s="31" t="str">
        <f>E21</f>
        <v xml:space="preserve"> </v>
      </c>
      <c r="L122" s="33"/>
    </row>
    <row r="123" s="1" customFormat="1" ht="15.15" customHeight="1">
      <c r="B123" s="33"/>
      <c r="C123" s="27" t="s">
        <v>25</v>
      </c>
      <c r="F123" s="22" t="str">
        <f>IF(E18="","",E18)</f>
        <v>Vyplň údaj</v>
      </c>
      <c r="I123" s="111" t="s">
        <v>30</v>
      </c>
      <c r="J123" s="31" t="str">
        <f>E24</f>
        <v xml:space="preserve"> </v>
      </c>
      <c r="L123" s="33"/>
    </row>
    <row r="124" s="1" customFormat="1" ht="10.32" customHeight="1">
      <c r="B124" s="33"/>
      <c r="I124" s="110"/>
      <c r="L124" s="33"/>
    </row>
    <row r="125" s="10" customFormat="1" ht="29.28" customHeight="1">
      <c r="B125" s="147"/>
      <c r="C125" s="148" t="s">
        <v>100</v>
      </c>
      <c r="D125" s="149" t="s">
        <v>57</v>
      </c>
      <c r="E125" s="149" t="s">
        <v>53</v>
      </c>
      <c r="F125" s="149" t="s">
        <v>54</v>
      </c>
      <c r="G125" s="149" t="s">
        <v>101</v>
      </c>
      <c r="H125" s="149" t="s">
        <v>102</v>
      </c>
      <c r="I125" s="150" t="s">
        <v>103</v>
      </c>
      <c r="J125" s="151" t="s">
        <v>86</v>
      </c>
      <c r="K125" s="152" t="s">
        <v>104</v>
      </c>
      <c r="L125" s="147"/>
      <c r="M125" s="78" t="s">
        <v>1</v>
      </c>
      <c r="N125" s="79" t="s">
        <v>36</v>
      </c>
      <c r="O125" s="79" t="s">
        <v>105</v>
      </c>
      <c r="P125" s="79" t="s">
        <v>106</v>
      </c>
      <c r="Q125" s="79" t="s">
        <v>107</v>
      </c>
      <c r="R125" s="79" t="s">
        <v>108</v>
      </c>
      <c r="S125" s="79" t="s">
        <v>109</v>
      </c>
      <c r="T125" s="80" t="s">
        <v>110</v>
      </c>
    </row>
    <row r="126" s="1" customFormat="1" ht="22.8" customHeight="1">
      <c r="B126" s="33"/>
      <c r="C126" s="83" t="s">
        <v>87</v>
      </c>
      <c r="I126" s="110"/>
      <c r="J126" s="153">
        <f>BK126</f>
        <v>0</v>
      </c>
      <c r="L126" s="33"/>
      <c r="M126" s="81"/>
      <c r="N126" s="65"/>
      <c r="O126" s="65"/>
      <c r="P126" s="154">
        <f>P127</f>
        <v>0</v>
      </c>
      <c r="Q126" s="65"/>
      <c r="R126" s="154">
        <f>R127</f>
        <v>2.0570399999999998</v>
      </c>
      <c r="S126" s="65"/>
      <c r="T126" s="155">
        <f>T127</f>
        <v>0</v>
      </c>
      <c r="AT126" s="14" t="s">
        <v>71</v>
      </c>
      <c r="AU126" s="14" t="s">
        <v>88</v>
      </c>
      <c r="BK126" s="156">
        <f>BK127</f>
        <v>0</v>
      </c>
    </row>
    <row r="127" s="11" customFormat="1" ht="25.92" customHeight="1">
      <c r="B127" s="157"/>
      <c r="D127" s="158" t="s">
        <v>71</v>
      </c>
      <c r="E127" s="159" t="s">
        <v>111</v>
      </c>
      <c r="F127" s="159" t="s">
        <v>112</v>
      </c>
      <c r="I127" s="160"/>
      <c r="J127" s="161">
        <f>BK127</f>
        <v>0</v>
      </c>
      <c r="L127" s="157"/>
      <c r="M127" s="162"/>
      <c r="N127" s="163"/>
      <c r="O127" s="163"/>
      <c r="P127" s="164">
        <f>P128+P153+P157+P162+P165+P170+P174+P189+P196</f>
        <v>0</v>
      </c>
      <c r="Q127" s="163"/>
      <c r="R127" s="164">
        <f>R128+R153+R157+R162+R165+R170+R174+R189+R196</f>
        <v>2.0570399999999998</v>
      </c>
      <c r="S127" s="163"/>
      <c r="T127" s="165">
        <f>T128+T153+T157+T162+T165+T170+T174+T189+T196</f>
        <v>0</v>
      </c>
      <c r="AR127" s="158" t="s">
        <v>80</v>
      </c>
      <c r="AT127" s="166" t="s">
        <v>71</v>
      </c>
      <c r="AU127" s="166" t="s">
        <v>72</v>
      </c>
      <c r="AY127" s="158" t="s">
        <v>113</v>
      </c>
      <c r="BK127" s="167">
        <f>BK128+BK153+BK157+BK162+BK165+BK170+BK174+BK189+BK196</f>
        <v>0</v>
      </c>
    </row>
    <row r="128" s="11" customFormat="1" ht="22.8" customHeight="1">
      <c r="B128" s="157"/>
      <c r="D128" s="158" t="s">
        <v>71</v>
      </c>
      <c r="E128" s="168" t="s">
        <v>80</v>
      </c>
      <c r="F128" s="168" t="s">
        <v>114</v>
      </c>
      <c r="I128" s="160"/>
      <c r="J128" s="169">
        <f>BK128</f>
        <v>0</v>
      </c>
      <c r="L128" s="157"/>
      <c r="M128" s="162"/>
      <c r="N128" s="163"/>
      <c r="O128" s="163"/>
      <c r="P128" s="164">
        <f>SUM(P129:P152)</f>
        <v>0</v>
      </c>
      <c r="Q128" s="163"/>
      <c r="R128" s="164">
        <f>SUM(R129:R152)</f>
        <v>0</v>
      </c>
      <c r="S128" s="163"/>
      <c r="T128" s="165">
        <f>SUM(T129:T152)</f>
        <v>0</v>
      </c>
      <c r="AR128" s="158" t="s">
        <v>80</v>
      </c>
      <c r="AT128" s="166" t="s">
        <v>71</v>
      </c>
      <c r="AU128" s="166" t="s">
        <v>80</v>
      </c>
      <c r="AY128" s="158" t="s">
        <v>113</v>
      </c>
      <c r="BK128" s="167">
        <f>SUM(BK129:BK152)</f>
        <v>0</v>
      </c>
    </row>
    <row r="129" s="1" customFormat="1" ht="24" customHeight="1">
      <c r="B129" s="170"/>
      <c r="C129" s="171" t="s">
        <v>80</v>
      </c>
      <c r="D129" s="171" t="s">
        <v>115</v>
      </c>
      <c r="E129" s="172" t="s">
        <v>116</v>
      </c>
      <c r="F129" s="173" t="s">
        <v>117</v>
      </c>
      <c r="G129" s="174" t="s">
        <v>118</v>
      </c>
      <c r="H129" s="175">
        <v>1</v>
      </c>
      <c r="I129" s="176"/>
      <c r="J129" s="175">
        <f>ROUND(I129*H129,3)</f>
        <v>0</v>
      </c>
      <c r="K129" s="173" t="s">
        <v>1</v>
      </c>
      <c r="L129" s="33"/>
      <c r="M129" s="177" t="s">
        <v>1</v>
      </c>
      <c r="N129" s="178" t="s">
        <v>38</v>
      </c>
      <c r="O129" s="69"/>
      <c r="P129" s="179">
        <f>O129*H129</f>
        <v>0</v>
      </c>
      <c r="Q129" s="179">
        <v>0</v>
      </c>
      <c r="R129" s="179">
        <f>Q129*H129</f>
        <v>0</v>
      </c>
      <c r="S129" s="179">
        <v>0</v>
      </c>
      <c r="T129" s="180">
        <f>S129*H129</f>
        <v>0</v>
      </c>
      <c r="AR129" s="181" t="s">
        <v>119</v>
      </c>
      <c r="AT129" s="181" t="s">
        <v>115</v>
      </c>
      <c r="AU129" s="181" t="s">
        <v>120</v>
      </c>
      <c r="AY129" s="14" t="s">
        <v>113</v>
      </c>
      <c r="BE129" s="182">
        <f>IF(N129="základná",J129,0)</f>
        <v>0</v>
      </c>
      <c r="BF129" s="182">
        <f>IF(N129="znížená",J129,0)</f>
        <v>0</v>
      </c>
      <c r="BG129" s="182">
        <f>IF(N129="zákl. prenesená",J129,0)</f>
        <v>0</v>
      </c>
      <c r="BH129" s="182">
        <f>IF(N129="zníž. prenesená",J129,0)</f>
        <v>0</v>
      </c>
      <c r="BI129" s="182">
        <f>IF(N129="nulová",J129,0)</f>
        <v>0</v>
      </c>
      <c r="BJ129" s="14" t="s">
        <v>120</v>
      </c>
      <c r="BK129" s="183">
        <f>ROUND(I129*H129,3)</f>
        <v>0</v>
      </c>
      <c r="BL129" s="14" t="s">
        <v>119</v>
      </c>
      <c r="BM129" s="181" t="s">
        <v>120</v>
      </c>
    </row>
    <row r="130" s="1" customFormat="1" ht="24" customHeight="1">
      <c r="B130" s="170"/>
      <c r="C130" s="171" t="s">
        <v>120</v>
      </c>
      <c r="D130" s="171" t="s">
        <v>115</v>
      </c>
      <c r="E130" s="172" t="s">
        <v>121</v>
      </c>
      <c r="F130" s="173" t="s">
        <v>122</v>
      </c>
      <c r="G130" s="174" t="s">
        <v>118</v>
      </c>
      <c r="H130" s="175">
        <v>1</v>
      </c>
      <c r="I130" s="176"/>
      <c r="J130" s="175">
        <f>ROUND(I130*H130,3)</f>
        <v>0</v>
      </c>
      <c r="K130" s="173" t="s">
        <v>1</v>
      </c>
      <c r="L130" s="33"/>
      <c r="M130" s="177" t="s">
        <v>1</v>
      </c>
      <c r="N130" s="178" t="s">
        <v>38</v>
      </c>
      <c r="O130" s="69"/>
      <c r="P130" s="179">
        <f>O130*H130</f>
        <v>0</v>
      </c>
      <c r="Q130" s="179">
        <v>0</v>
      </c>
      <c r="R130" s="179">
        <f>Q130*H130</f>
        <v>0</v>
      </c>
      <c r="S130" s="179">
        <v>0</v>
      </c>
      <c r="T130" s="180">
        <f>S130*H130</f>
        <v>0</v>
      </c>
      <c r="AR130" s="181" t="s">
        <v>119</v>
      </c>
      <c r="AT130" s="181" t="s">
        <v>115</v>
      </c>
      <c r="AU130" s="181" t="s">
        <v>120</v>
      </c>
      <c r="AY130" s="14" t="s">
        <v>113</v>
      </c>
      <c r="BE130" s="182">
        <f>IF(N130="základná",J130,0)</f>
        <v>0</v>
      </c>
      <c r="BF130" s="182">
        <f>IF(N130="znížená",J130,0)</f>
        <v>0</v>
      </c>
      <c r="BG130" s="182">
        <f>IF(N130="zákl. prenesená",J130,0)</f>
        <v>0</v>
      </c>
      <c r="BH130" s="182">
        <f>IF(N130="zníž. prenesená",J130,0)</f>
        <v>0</v>
      </c>
      <c r="BI130" s="182">
        <f>IF(N130="nulová",J130,0)</f>
        <v>0</v>
      </c>
      <c r="BJ130" s="14" t="s">
        <v>120</v>
      </c>
      <c r="BK130" s="183">
        <f>ROUND(I130*H130,3)</f>
        <v>0</v>
      </c>
      <c r="BL130" s="14" t="s">
        <v>119</v>
      </c>
      <c r="BM130" s="181" t="s">
        <v>119</v>
      </c>
    </row>
    <row r="131" s="1" customFormat="1" ht="24" customHeight="1">
      <c r="B131" s="170"/>
      <c r="C131" s="171" t="s">
        <v>123</v>
      </c>
      <c r="D131" s="171" t="s">
        <v>115</v>
      </c>
      <c r="E131" s="172" t="s">
        <v>124</v>
      </c>
      <c r="F131" s="173" t="s">
        <v>125</v>
      </c>
      <c r="G131" s="174" t="s">
        <v>126</v>
      </c>
      <c r="H131" s="175">
        <v>78</v>
      </c>
      <c r="I131" s="176"/>
      <c r="J131" s="175">
        <f>ROUND(I131*H131,3)</f>
        <v>0</v>
      </c>
      <c r="K131" s="173" t="s">
        <v>1</v>
      </c>
      <c r="L131" s="33"/>
      <c r="M131" s="177" t="s">
        <v>1</v>
      </c>
      <c r="N131" s="178" t="s">
        <v>38</v>
      </c>
      <c r="O131" s="69"/>
      <c r="P131" s="179">
        <f>O131*H131</f>
        <v>0</v>
      </c>
      <c r="Q131" s="179">
        <v>0</v>
      </c>
      <c r="R131" s="179">
        <f>Q131*H131</f>
        <v>0</v>
      </c>
      <c r="S131" s="179">
        <v>0</v>
      </c>
      <c r="T131" s="180">
        <f>S131*H131</f>
        <v>0</v>
      </c>
      <c r="AR131" s="181" t="s">
        <v>119</v>
      </c>
      <c r="AT131" s="181" t="s">
        <v>115</v>
      </c>
      <c r="AU131" s="181" t="s">
        <v>120</v>
      </c>
      <c r="AY131" s="14" t="s">
        <v>113</v>
      </c>
      <c r="BE131" s="182">
        <f>IF(N131="základná",J131,0)</f>
        <v>0</v>
      </c>
      <c r="BF131" s="182">
        <f>IF(N131="znížená",J131,0)</f>
        <v>0</v>
      </c>
      <c r="BG131" s="182">
        <f>IF(N131="zákl. prenesená",J131,0)</f>
        <v>0</v>
      </c>
      <c r="BH131" s="182">
        <f>IF(N131="zníž. prenesená",J131,0)</f>
        <v>0</v>
      </c>
      <c r="BI131" s="182">
        <f>IF(N131="nulová",J131,0)</f>
        <v>0</v>
      </c>
      <c r="BJ131" s="14" t="s">
        <v>120</v>
      </c>
      <c r="BK131" s="183">
        <f>ROUND(I131*H131,3)</f>
        <v>0</v>
      </c>
      <c r="BL131" s="14" t="s">
        <v>119</v>
      </c>
      <c r="BM131" s="181" t="s">
        <v>127</v>
      </c>
    </row>
    <row r="132" s="1" customFormat="1" ht="24" customHeight="1">
      <c r="B132" s="170"/>
      <c r="C132" s="171" t="s">
        <v>119</v>
      </c>
      <c r="D132" s="171" t="s">
        <v>115</v>
      </c>
      <c r="E132" s="172" t="s">
        <v>128</v>
      </c>
      <c r="F132" s="173" t="s">
        <v>129</v>
      </c>
      <c r="G132" s="174" t="s">
        <v>126</v>
      </c>
      <c r="H132" s="175">
        <v>420</v>
      </c>
      <c r="I132" s="176"/>
      <c r="J132" s="175">
        <f>ROUND(I132*H132,3)</f>
        <v>0</v>
      </c>
      <c r="K132" s="173" t="s">
        <v>1</v>
      </c>
      <c r="L132" s="33"/>
      <c r="M132" s="177" t="s">
        <v>1</v>
      </c>
      <c r="N132" s="178" t="s">
        <v>38</v>
      </c>
      <c r="O132" s="69"/>
      <c r="P132" s="179">
        <f>O132*H132</f>
        <v>0</v>
      </c>
      <c r="Q132" s="179">
        <v>0</v>
      </c>
      <c r="R132" s="179">
        <f>Q132*H132</f>
        <v>0</v>
      </c>
      <c r="S132" s="179">
        <v>0</v>
      </c>
      <c r="T132" s="180">
        <f>S132*H132</f>
        <v>0</v>
      </c>
      <c r="AR132" s="181" t="s">
        <v>119</v>
      </c>
      <c r="AT132" s="181" t="s">
        <v>115</v>
      </c>
      <c r="AU132" s="181" t="s">
        <v>120</v>
      </c>
      <c r="AY132" s="14" t="s">
        <v>113</v>
      </c>
      <c r="BE132" s="182">
        <f>IF(N132="základná",J132,0)</f>
        <v>0</v>
      </c>
      <c r="BF132" s="182">
        <f>IF(N132="znížená",J132,0)</f>
        <v>0</v>
      </c>
      <c r="BG132" s="182">
        <f>IF(N132="zákl. prenesená",J132,0)</f>
        <v>0</v>
      </c>
      <c r="BH132" s="182">
        <f>IF(N132="zníž. prenesená",J132,0)</f>
        <v>0</v>
      </c>
      <c r="BI132" s="182">
        <f>IF(N132="nulová",J132,0)</f>
        <v>0</v>
      </c>
      <c r="BJ132" s="14" t="s">
        <v>120</v>
      </c>
      <c r="BK132" s="183">
        <f>ROUND(I132*H132,3)</f>
        <v>0</v>
      </c>
      <c r="BL132" s="14" t="s">
        <v>119</v>
      </c>
      <c r="BM132" s="181" t="s">
        <v>130</v>
      </c>
    </row>
    <row r="133" s="1" customFormat="1" ht="24" customHeight="1">
      <c r="B133" s="170"/>
      <c r="C133" s="171" t="s">
        <v>131</v>
      </c>
      <c r="D133" s="171" t="s">
        <v>115</v>
      </c>
      <c r="E133" s="172" t="s">
        <v>132</v>
      </c>
      <c r="F133" s="173" t="s">
        <v>133</v>
      </c>
      <c r="G133" s="174" t="s">
        <v>126</v>
      </c>
      <c r="H133" s="175">
        <v>126</v>
      </c>
      <c r="I133" s="176"/>
      <c r="J133" s="175">
        <f>ROUND(I133*H133,3)</f>
        <v>0</v>
      </c>
      <c r="K133" s="173" t="s">
        <v>1</v>
      </c>
      <c r="L133" s="33"/>
      <c r="M133" s="177" t="s">
        <v>1</v>
      </c>
      <c r="N133" s="178" t="s">
        <v>38</v>
      </c>
      <c r="O133" s="69"/>
      <c r="P133" s="179">
        <f>O133*H133</f>
        <v>0</v>
      </c>
      <c r="Q133" s="179">
        <v>0</v>
      </c>
      <c r="R133" s="179">
        <f>Q133*H133</f>
        <v>0</v>
      </c>
      <c r="S133" s="179">
        <v>0</v>
      </c>
      <c r="T133" s="180">
        <f>S133*H133</f>
        <v>0</v>
      </c>
      <c r="AR133" s="181" t="s">
        <v>119</v>
      </c>
      <c r="AT133" s="181" t="s">
        <v>115</v>
      </c>
      <c r="AU133" s="181" t="s">
        <v>120</v>
      </c>
      <c r="AY133" s="14" t="s">
        <v>113</v>
      </c>
      <c r="BE133" s="182">
        <f>IF(N133="základná",J133,0)</f>
        <v>0</v>
      </c>
      <c r="BF133" s="182">
        <f>IF(N133="znížená",J133,0)</f>
        <v>0</v>
      </c>
      <c r="BG133" s="182">
        <f>IF(N133="zákl. prenesená",J133,0)</f>
        <v>0</v>
      </c>
      <c r="BH133" s="182">
        <f>IF(N133="zníž. prenesená",J133,0)</f>
        <v>0</v>
      </c>
      <c r="BI133" s="182">
        <f>IF(N133="nulová",J133,0)</f>
        <v>0</v>
      </c>
      <c r="BJ133" s="14" t="s">
        <v>120</v>
      </c>
      <c r="BK133" s="183">
        <f>ROUND(I133*H133,3)</f>
        <v>0</v>
      </c>
      <c r="BL133" s="14" t="s">
        <v>119</v>
      </c>
      <c r="BM133" s="181" t="s">
        <v>134</v>
      </c>
    </row>
    <row r="134" s="1" customFormat="1" ht="24" customHeight="1">
      <c r="B134" s="170"/>
      <c r="C134" s="171" t="s">
        <v>127</v>
      </c>
      <c r="D134" s="171" t="s">
        <v>115</v>
      </c>
      <c r="E134" s="172" t="s">
        <v>135</v>
      </c>
      <c r="F134" s="173" t="s">
        <v>136</v>
      </c>
      <c r="G134" s="174" t="s">
        <v>118</v>
      </c>
      <c r="H134" s="175">
        <v>1</v>
      </c>
      <c r="I134" s="176"/>
      <c r="J134" s="175">
        <f>ROUND(I134*H134,3)</f>
        <v>0</v>
      </c>
      <c r="K134" s="173" t="s">
        <v>1</v>
      </c>
      <c r="L134" s="33"/>
      <c r="M134" s="177" t="s">
        <v>1</v>
      </c>
      <c r="N134" s="178" t="s">
        <v>38</v>
      </c>
      <c r="O134" s="69"/>
      <c r="P134" s="179">
        <f>O134*H134</f>
        <v>0</v>
      </c>
      <c r="Q134" s="179">
        <v>0</v>
      </c>
      <c r="R134" s="179">
        <f>Q134*H134</f>
        <v>0</v>
      </c>
      <c r="S134" s="179">
        <v>0</v>
      </c>
      <c r="T134" s="180">
        <f>S134*H134</f>
        <v>0</v>
      </c>
      <c r="AR134" s="181" t="s">
        <v>119</v>
      </c>
      <c r="AT134" s="181" t="s">
        <v>115</v>
      </c>
      <c r="AU134" s="181" t="s">
        <v>120</v>
      </c>
      <c r="AY134" s="14" t="s">
        <v>113</v>
      </c>
      <c r="BE134" s="182">
        <f>IF(N134="základná",J134,0)</f>
        <v>0</v>
      </c>
      <c r="BF134" s="182">
        <f>IF(N134="znížená",J134,0)</f>
        <v>0</v>
      </c>
      <c r="BG134" s="182">
        <f>IF(N134="zákl. prenesená",J134,0)</f>
        <v>0</v>
      </c>
      <c r="BH134" s="182">
        <f>IF(N134="zníž. prenesená",J134,0)</f>
        <v>0</v>
      </c>
      <c r="BI134" s="182">
        <f>IF(N134="nulová",J134,0)</f>
        <v>0</v>
      </c>
      <c r="BJ134" s="14" t="s">
        <v>120</v>
      </c>
      <c r="BK134" s="183">
        <f>ROUND(I134*H134,3)</f>
        <v>0</v>
      </c>
      <c r="BL134" s="14" t="s">
        <v>119</v>
      </c>
      <c r="BM134" s="181" t="s">
        <v>137</v>
      </c>
    </row>
    <row r="135" s="1" customFormat="1" ht="24" customHeight="1">
      <c r="B135" s="170"/>
      <c r="C135" s="171" t="s">
        <v>138</v>
      </c>
      <c r="D135" s="171" t="s">
        <v>115</v>
      </c>
      <c r="E135" s="172" t="s">
        <v>139</v>
      </c>
      <c r="F135" s="173" t="s">
        <v>140</v>
      </c>
      <c r="G135" s="174" t="s">
        <v>118</v>
      </c>
      <c r="H135" s="175">
        <v>7</v>
      </c>
      <c r="I135" s="176"/>
      <c r="J135" s="175">
        <f>ROUND(I135*H135,3)</f>
        <v>0</v>
      </c>
      <c r="K135" s="173" t="s">
        <v>1</v>
      </c>
      <c r="L135" s="33"/>
      <c r="M135" s="177" t="s">
        <v>1</v>
      </c>
      <c r="N135" s="178" t="s">
        <v>38</v>
      </c>
      <c r="O135" s="69"/>
      <c r="P135" s="179">
        <f>O135*H135</f>
        <v>0</v>
      </c>
      <c r="Q135" s="179">
        <v>0</v>
      </c>
      <c r="R135" s="179">
        <f>Q135*H135</f>
        <v>0</v>
      </c>
      <c r="S135" s="179">
        <v>0</v>
      </c>
      <c r="T135" s="180">
        <f>S135*H135</f>
        <v>0</v>
      </c>
      <c r="AR135" s="181" t="s">
        <v>119</v>
      </c>
      <c r="AT135" s="181" t="s">
        <v>115</v>
      </c>
      <c r="AU135" s="181" t="s">
        <v>120</v>
      </c>
      <c r="AY135" s="14" t="s">
        <v>113</v>
      </c>
      <c r="BE135" s="182">
        <f>IF(N135="základná",J135,0)</f>
        <v>0</v>
      </c>
      <c r="BF135" s="182">
        <f>IF(N135="znížená",J135,0)</f>
        <v>0</v>
      </c>
      <c r="BG135" s="182">
        <f>IF(N135="zákl. prenesená",J135,0)</f>
        <v>0</v>
      </c>
      <c r="BH135" s="182">
        <f>IF(N135="zníž. prenesená",J135,0)</f>
        <v>0</v>
      </c>
      <c r="BI135" s="182">
        <f>IF(N135="nulová",J135,0)</f>
        <v>0</v>
      </c>
      <c r="BJ135" s="14" t="s">
        <v>120</v>
      </c>
      <c r="BK135" s="183">
        <f>ROUND(I135*H135,3)</f>
        <v>0</v>
      </c>
      <c r="BL135" s="14" t="s">
        <v>119</v>
      </c>
      <c r="BM135" s="181" t="s">
        <v>141</v>
      </c>
    </row>
    <row r="136" s="1" customFormat="1" ht="24" customHeight="1">
      <c r="B136" s="170"/>
      <c r="C136" s="171" t="s">
        <v>130</v>
      </c>
      <c r="D136" s="171" t="s">
        <v>115</v>
      </c>
      <c r="E136" s="172" t="s">
        <v>142</v>
      </c>
      <c r="F136" s="173" t="s">
        <v>143</v>
      </c>
      <c r="G136" s="174" t="s">
        <v>126</v>
      </c>
      <c r="H136" s="175">
        <v>66</v>
      </c>
      <c r="I136" s="176"/>
      <c r="J136" s="175">
        <f>ROUND(I136*H136,3)</f>
        <v>0</v>
      </c>
      <c r="K136" s="173" t="s">
        <v>1</v>
      </c>
      <c r="L136" s="33"/>
      <c r="M136" s="177" t="s">
        <v>1</v>
      </c>
      <c r="N136" s="178" t="s">
        <v>38</v>
      </c>
      <c r="O136" s="69"/>
      <c r="P136" s="179">
        <f>O136*H136</f>
        <v>0</v>
      </c>
      <c r="Q136" s="179">
        <v>0</v>
      </c>
      <c r="R136" s="179">
        <f>Q136*H136</f>
        <v>0</v>
      </c>
      <c r="S136" s="179">
        <v>0</v>
      </c>
      <c r="T136" s="180">
        <f>S136*H136</f>
        <v>0</v>
      </c>
      <c r="AR136" s="181" t="s">
        <v>119</v>
      </c>
      <c r="AT136" s="181" t="s">
        <v>115</v>
      </c>
      <c r="AU136" s="181" t="s">
        <v>120</v>
      </c>
      <c r="AY136" s="14" t="s">
        <v>113</v>
      </c>
      <c r="BE136" s="182">
        <f>IF(N136="základná",J136,0)</f>
        <v>0</v>
      </c>
      <c r="BF136" s="182">
        <f>IF(N136="znížená",J136,0)</f>
        <v>0</v>
      </c>
      <c r="BG136" s="182">
        <f>IF(N136="zákl. prenesená",J136,0)</f>
        <v>0</v>
      </c>
      <c r="BH136" s="182">
        <f>IF(N136="zníž. prenesená",J136,0)</f>
        <v>0</v>
      </c>
      <c r="BI136" s="182">
        <f>IF(N136="nulová",J136,0)</f>
        <v>0</v>
      </c>
      <c r="BJ136" s="14" t="s">
        <v>120</v>
      </c>
      <c r="BK136" s="183">
        <f>ROUND(I136*H136,3)</f>
        <v>0</v>
      </c>
      <c r="BL136" s="14" t="s">
        <v>119</v>
      </c>
      <c r="BM136" s="181" t="s">
        <v>144</v>
      </c>
    </row>
    <row r="137" s="1" customFormat="1" ht="36" customHeight="1">
      <c r="B137" s="170"/>
      <c r="C137" s="171" t="s">
        <v>145</v>
      </c>
      <c r="D137" s="171" t="s">
        <v>115</v>
      </c>
      <c r="E137" s="172" t="s">
        <v>146</v>
      </c>
      <c r="F137" s="173" t="s">
        <v>147</v>
      </c>
      <c r="G137" s="174" t="s">
        <v>126</v>
      </c>
      <c r="H137" s="175">
        <v>462</v>
      </c>
      <c r="I137" s="176"/>
      <c r="J137" s="175">
        <f>ROUND(I137*H137,3)</f>
        <v>0</v>
      </c>
      <c r="K137" s="173" t="s">
        <v>1</v>
      </c>
      <c r="L137" s="33"/>
      <c r="M137" s="177" t="s">
        <v>1</v>
      </c>
      <c r="N137" s="178" t="s">
        <v>38</v>
      </c>
      <c r="O137" s="69"/>
      <c r="P137" s="179">
        <f>O137*H137</f>
        <v>0</v>
      </c>
      <c r="Q137" s="179">
        <v>0</v>
      </c>
      <c r="R137" s="179">
        <f>Q137*H137</f>
        <v>0</v>
      </c>
      <c r="S137" s="179">
        <v>0</v>
      </c>
      <c r="T137" s="180">
        <f>S137*H137</f>
        <v>0</v>
      </c>
      <c r="AR137" s="181" t="s">
        <v>119</v>
      </c>
      <c r="AT137" s="181" t="s">
        <v>115</v>
      </c>
      <c r="AU137" s="181" t="s">
        <v>120</v>
      </c>
      <c r="AY137" s="14" t="s">
        <v>113</v>
      </c>
      <c r="BE137" s="182">
        <f>IF(N137="základná",J137,0)</f>
        <v>0</v>
      </c>
      <c r="BF137" s="182">
        <f>IF(N137="znížená",J137,0)</f>
        <v>0</v>
      </c>
      <c r="BG137" s="182">
        <f>IF(N137="zákl. prenesená",J137,0)</f>
        <v>0</v>
      </c>
      <c r="BH137" s="182">
        <f>IF(N137="zníž. prenesená",J137,0)</f>
        <v>0</v>
      </c>
      <c r="BI137" s="182">
        <f>IF(N137="nulová",J137,0)</f>
        <v>0</v>
      </c>
      <c r="BJ137" s="14" t="s">
        <v>120</v>
      </c>
      <c r="BK137" s="183">
        <f>ROUND(I137*H137,3)</f>
        <v>0</v>
      </c>
      <c r="BL137" s="14" t="s">
        <v>119</v>
      </c>
      <c r="BM137" s="181" t="s">
        <v>148</v>
      </c>
    </row>
    <row r="138" s="1" customFormat="1" ht="24" customHeight="1">
      <c r="B138" s="170"/>
      <c r="C138" s="171" t="s">
        <v>134</v>
      </c>
      <c r="D138" s="171" t="s">
        <v>115</v>
      </c>
      <c r="E138" s="172" t="s">
        <v>142</v>
      </c>
      <c r="F138" s="173" t="s">
        <v>143</v>
      </c>
      <c r="G138" s="174" t="s">
        <v>126</v>
      </c>
      <c r="H138" s="175">
        <v>415</v>
      </c>
      <c r="I138" s="176"/>
      <c r="J138" s="175">
        <f>ROUND(I138*H138,3)</f>
        <v>0</v>
      </c>
      <c r="K138" s="173" t="s">
        <v>1</v>
      </c>
      <c r="L138" s="33"/>
      <c r="M138" s="177" t="s">
        <v>1</v>
      </c>
      <c r="N138" s="178" t="s">
        <v>38</v>
      </c>
      <c r="O138" s="69"/>
      <c r="P138" s="179">
        <f>O138*H138</f>
        <v>0</v>
      </c>
      <c r="Q138" s="179">
        <v>0</v>
      </c>
      <c r="R138" s="179">
        <f>Q138*H138</f>
        <v>0</v>
      </c>
      <c r="S138" s="179">
        <v>0</v>
      </c>
      <c r="T138" s="180">
        <f>S138*H138</f>
        <v>0</v>
      </c>
      <c r="AR138" s="181" t="s">
        <v>119</v>
      </c>
      <c r="AT138" s="181" t="s">
        <v>115</v>
      </c>
      <c r="AU138" s="181" t="s">
        <v>120</v>
      </c>
      <c r="AY138" s="14" t="s">
        <v>113</v>
      </c>
      <c r="BE138" s="182">
        <f>IF(N138="základná",J138,0)</f>
        <v>0</v>
      </c>
      <c r="BF138" s="182">
        <f>IF(N138="znížená",J138,0)</f>
        <v>0</v>
      </c>
      <c r="BG138" s="182">
        <f>IF(N138="zákl. prenesená",J138,0)</f>
        <v>0</v>
      </c>
      <c r="BH138" s="182">
        <f>IF(N138="zníž. prenesená",J138,0)</f>
        <v>0</v>
      </c>
      <c r="BI138" s="182">
        <f>IF(N138="nulová",J138,0)</f>
        <v>0</v>
      </c>
      <c r="BJ138" s="14" t="s">
        <v>120</v>
      </c>
      <c r="BK138" s="183">
        <f>ROUND(I138*H138,3)</f>
        <v>0</v>
      </c>
      <c r="BL138" s="14" t="s">
        <v>119</v>
      </c>
      <c r="BM138" s="181" t="s">
        <v>7</v>
      </c>
    </row>
    <row r="139" s="1" customFormat="1" ht="36" customHeight="1">
      <c r="B139" s="170"/>
      <c r="C139" s="171" t="s">
        <v>149</v>
      </c>
      <c r="D139" s="171" t="s">
        <v>115</v>
      </c>
      <c r="E139" s="172" t="s">
        <v>146</v>
      </c>
      <c r="F139" s="173" t="s">
        <v>147</v>
      </c>
      <c r="G139" s="174" t="s">
        <v>126</v>
      </c>
      <c r="H139" s="175">
        <v>2905</v>
      </c>
      <c r="I139" s="176"/>
      <c r="J139" s="175">
        <f>ROUND(I139*H139,3)</f>
        <v>0</v>
      </c>
      <c r="K139" s="173" t="s">
        <v>1</v>
      </c>
      <c r="L139" s="33"/>
      <c r="M139" s="177" t="s">
        <v>1</v>
      </c>
      <c r="N139" s="178" t="s">
        <v>38</v>
      </c>
      <c r="O139" s="69"/>
      <c r="P139" s="179">
        <f>O139*H139</f>
        <v>0</v>
      </c>
      <c r="Q139" s="179">
        <v>0</v>
      </c>
      <c r="R139" s="179">
        <f>Q139*H139</f>
        <v>0</v>
      </c>
      <c r="S139" s="179">
        <v>0</v>
      </c>
      <c r="T139" s="180">
        <f>S139*H139</f>
        <v>0</v>
      </c>
      <c r="AR139" s="181" t="s">
        <v>119</v>
      </c>
      <c r="AT139" s="181" t="s">
        <v>115</v>
      </c>
      <c r="AU139" s="181" t="s">
        <v>120</v>
      </c>
      <c r="AY139" s="14" t="s">
        <v>113</v>
      </c>
      <c r="BE139" s="182">
        <f>IF(N139="základná",J139,0)</f>
        <v>0</v>
      </c>
      <c r="BF139" s="182">
        <f>IF(N139="znížená",J139,0)</f>
        <v>0</v>
      </c>
      <c r="BG139" s="182">
        <f>IF(N139="zákl. prenesená",J139,0)</f>
        <v>0</v>
      </c>
      <c r="BH139" s="182">
        <f>IF(N139="zníž. prenesená",J139,0)</f>
        <v>0</v>
      </c>
      <c r="BI139" s="182">
        <f>IF(N139="nulová",J139,0)</f>
        <v>0</v>
      </c>
      <c r="BJ139" s="14" t="s">
        <v>120</v>
      </c>
      <c r="BK139" s="183">
        <f>ROUND(I139*H139,3)</f>
        <v>0</v>
      </c>
      <c r="BL139" s="14" t="s">
        <v>119</v>
      </c>
      <c r="BM139" s="181" t="s">
        <v>150</v>
      </c>
    </row>
    <row r="140" s="1" customFormat="1" ht="24" customHeight="1">
      <c r="B140" s="170"/>
      <c r="C140" s="171" t="s">
        <v>137</v>
      </c>
      <c r="D140" s="171" t="s">
        <v>115</v>
      </c>
      <c r="E140" s="172" t="s">
        <v>151</v>
      </c>
      <c r="F140" s="173" t="s">
        <v>152</v>
      </c>
      <c r="G140" s="174" t="s">
        <v>118</v>
      </c>
      <c r="H140" s="175">
        <v>1</v>
      </c>
      <c r="I140" s="176"/>
      <c r="J140" s="175">
        <f>ROUND(I140*H140,3)</f>
        <v>0</v>
      </c>
      <c r="K140" s="173" t="s">
        <v>1</v>
      </c>
      <c r="L140" s="33"/>
      <c r="M140" s="177" t="s">
        <v>1</v>
      </c>
      <c r="N140" s="178" t="s">
        <v>38</v>
      </c>
      <c r="O140" s="69"/>
      <c r="P140" s="179">
        <f>O140*H140</f>
        <v>0</v>
      </c>
      <c r="Q140" s="179">
        <v>0</v>
      </c>
      <c r="R140" s="179">
        <f>Q140*H140</f>
        <v>0</v>
      </c>
      <c r="S140" s="179">
        <v>0</v>
      </c>
      <c r="T140" s="180">
        <f>S140*H140</f>
        <v>0</v>
      </c>
      <c r="AR140" s="181" t="s">
        <v>119</v>
      </c>
      <c r="AT140" s="181" t="s">
        <v>115</v>
      </c>
      <c r="AU140" s="181" t="s">
        <v>120</v>
      </c>
      <c r="AY140" s="14" t="s">
        <v>113</v>
      </c>
      <c r="BE140" s="182">
        <f>IF(N140="základná",J140,0)</f>
        <v>0</v>
      </c>
      <c r="BF140" s="182">
        <f>IF(N140="znížená",J140,0)</f>
        <v>0</v>
      </c>
      <c r="BG140" s="182">
        <f>IF(N140="zákl. prenesená",J140,0)</f>
        <v>0</v>
      </c>
      <c r="BH140" s="182">
        <f>IF(N140="zníž. prenesená",J140,0)</f>
        <v>0</v>
      </c>
      <c r="BI140" s="182">
        <f>IF(N140="nulová",J140,0)</f>
        <v>0</v>
      </c>
      <c r="BJ140" s="14" t="s">
        <v>120</v>
      </c>
      <c r="BK140" s="183">
        <f>ROUND(I140*H140,3)</f>
        <v>0</v>
      </c>
      <c r="BL140" s="14" t="s">
        <v>119</v>
      </c>
      <c r="BM140" s="181" t="s">
        <v>153</v>
      </c>
    </row>
    <row r="141" s="1" customFormat="1" ht="24" customHeight="1">
      <c r="B141" s="170"/>
      <c r="C141" s="171" t="s">
        <v>154</v>
      </c>
      <c r="D141" s="171" t="s">
        <v>115</v>
      </c>
      <c r="E141" s="172" t="s">
        <v>155</v>
      </c>
      <c r="F141" s="173" t="s">
        <v>156</v>
      </c>
      <c r="G141" s="174" t="s">
        <v>118</v>
      </c>
      <c r="H141" s="175">
        <v>7</v>
      </c>
      <c r="I141" s="176"/>
      <c r="J141" s="175">
        <f>ROUND(I141*H141,3)</f>
        <v>0</v>
      </c>
      <c r="K141" s="173" t="s">
        <v>1</v>
      </c>
      <c r="L141" s="33"/>
      <c r="M141" s="177" t="s">
        <v>1</v>
      </c>
      <c r="N141" s="178" t="s">
        <v>38</v>
      </c>
      <c r="O141" s="69"/>
      <c r="P141" s="179">
        <f>O141*H141</f>
        <v>0</v>
      </c>
      <c r="Q141" s="179">
        <v>0</v>
      </c>
      <c r="R141" s="179">
        <f>Q141*H141</f>
        <v>0</v>
      </c>
      <c r="S141" s="179">
        <v>0</v>
      </c>
      <c r="T141" s="180">
        <f>S141*H141</f>
        <v>0</v>
      </c>
      <c r="AR141" s="181" t="s">
        <v>119</v>
      </c>
      <c r="AT141" s="181" t="s">
        <v>115</v>
      </c>
      <c r="AU141" s="181" t="s">
        <v>120</v>
      </c>
      <c r="AY141" s="14" t="s">
        <v>113</v>
      </c>
      <c r="BE141" s="182">
        <f>IF(N141="základná",J141,0)</f>
        <v>0</v>
      </c>
      <c r="BF141" s="182">
        <f>IF(N141="znížená",J141,0)</f>
        <v>0</v>
      </c>
      <c r="BG141" s="182">
        <f>IF(N141="zákl. prenesená",J141,0)</f>
        <v>0</v>
      </c>
      <c r="BH141" s="182">
        <f>IF(N141="zníž. prenesená",J141,0)</f>
        <v>0</v>
      </c>
      <c r="BI141" s="182">
        <f>IF(N141="nulová",J141,0)</f>
        <v>0</v>
      </c>
      <c r="BJ141" s="14" t="s">
        <v>120</v>
      </c>
      <c r="BK141" s="183">
        <f>ROUND(I141*H141,3)</f>
        <v>0</v>
      </c>
      <c r="BL141" s="14" t="s">
        <v>119</v>
      </c>
      <c r="BM141" s="181" t="s">
        <v>157</v>
      </c>
    </row>
    <row r="142" s="1" customFormat="1" ht="24" customHeight="1">
      <c r="B142" s="170"/>
      <c r="C142" s="171" t="s">
        <v>141</v>
      </c>
      <c r="D142" s="171" t="s">
        <v>115</v>
      </c>
      <c r="E142" s="172" t="s">
        <v>158</v>
      </c>
      <c r="F142" s="173" t="s">
        <v>159</v>
      </c>
      <c r="G142" s="174" t="s">
        <v>118</v>
      </c>
      <c r="H142" s="175">
        <v>1</v>
      </c>
      <c r="I142" s="176"/>
      <c r="J142" s="175">
        <f>ROUND(I142*H142,3)</f>
        <v>0</v>
      </c>
      <c r="K142" s="173" t="s">
        <v>1</v>
      </c>
      <c r="L142" s="33"/>
      <c r="M142" s="177" t="s">
        <v>1</v>
      </c>
      <c r="N142" s="178" t="s">
        <v>38</v>
      </c>
      <c r="O142" s="69"/>
      <c r="P142" s="179">
        <f>O142*H142</f>
        <v>0</v>
      </c>
      <c r="Q142" s="179">
        <v>0</v>
      </c>
      <c r="R142" s="179">
        <f>Q142*H142</f>
        <v>0</v>
      </c>
      <c r="S142" s="179">
        <v>0</v>
      </c>
      <c r="T142" s="180">
        <f>S142*H142</f>
        <v>0</v>
      </c>
      <c r="AR142" s="181" t="s">
        <v>119</v>
      </c>
      <c r="AT142" s="181" t="s">
        <v>115</v>
      </c>
      <c r="AU142" s="181" t="s">
        <v>120</v>
      </c>
      <c r="AY142" s="14" t="s">
        <v>113</v>
      </c>
      <c r="BE142" s="182">
        <f>IF(N142="základná",J142,0)</f>
        <v>0</v>
      </c>
      <c r="BF142" s="182">
        <f>IF(N142="znížená",J142,0)</f>
        <v>0</v>
      </c>
      <c r="BG142" s="182">
        <f>IF(N142="zákl. prenesená",J142,0)</f>
        <v>0</v>
      </c>
      <c r="BH142" s="182">
        <f>IF(N142="zníž. prenesená",J142,0)</f>
        <v>0</v>
      </c>
      <c r="BI142" s="182">
        <f>IF(N142="nulová",J142,0)</f>
        <v>0</v>
      </c>
      <c r="BJ142" s="14" t="s">
        <v>120</v>
      </c>
      <c r="BK142" s="183">
        <f>ROUND(I142*H142,3)</f>
        <v>0</v>
      </c>
      <c r="BL142" s="14" t="s">
        <v>119</v>
      </c>
      <c r="BM142" s="181" t="s">
        <v>160</v>
      </c>
    </row>
    <row r="143" s="1" customFormat="1" ht="24" customHeight="1">
      <c r="B143" s="170"/>
      <c r="C143" s="171" t="s">
        <v>161</v>
      </c>
      <c r="D143" s="171" t="s">
        <v>115</v>
      </c>
      <c r="E143" s="172" t="s">
        <v>162</v>
      </c>
      <c r="F143" s="173" t="s">
        <v>163</v>
      </c>
      <c r="G143" s="174" t="s">
        <v>118</v>
      </c>
      <c r="H143" s="175">
        <v>7</v>
      </c>
      <c r="I143" s="176"/>
      <c r="J143" s="175">
        <f>ROUND(I143*H143,3)</f>
        <v>0</v>
      </c>
      <c r="K143" s="173" t="s">
        <v>1</v>
      </c>
      <c r="L143" s="33"/>
      <c r="M143" s="177" t="s">
        <v>1</v>
      </c>
      <c r="N143" s="178" t="s">
        <v>38</v>
      </c>
      <c r="O143" s="69"/>
      <c r="P143" s="179">
        <f>O143*H143</f>
        <v>0</v>
      </c>
      <c r="Q143" s="179">
        <v>0</v>
      </c>
      <c r="R143" s="179">
        <f>Q143*H143</f>
        <v>0</v>
      </c>
      <c r="S143" s="179">
        <v>0</v>
      </c>
      <c r="T143" s="180">
        <f>S143*H143</f>
        <v>0</v>
      </c>
      <c r="AR143" s="181" t="s">
        <v>119</v>
      </c>
      <c r="AT143" s="181" t="s">
        <v>115</v>
      </c>
      <c r="AU143" s="181" t="s">
        <v>120</v>
      </c>
      <c r="AY143" s="14" t="s">
        <v>113</v>
      </c>
      <c r="BE143" s="182">
        <f>IF(N143="základná",J143,0)</f>
        <v>0</v>
      </c>
      <c r="BF143" s="182">
        <f>IF(N143="znížená",J143,0)</f>
        <v>0</v>
      </c>
      <c r="BG143" s="182">
        <f>IF(N143="zákl. prenesená",J143,0)</f>
        <v>0</v>
      </c>
      <c r="BH143" s="182">
        <f>IF(N143="zníž. prenesená",J143,0)</f>
        <v>0</v>
      </c>
      <c r="BI143" s="182">
        <f>IF(N143="nulová",J143,0)</f>
        <v>0</v>
      </c>
      <c r="BJ143" s="14" t="s">
        <v>120</v>
      </c>
      <c r="BK143" s="183">
        <f>ROUND(I143*H143,3)</f>
        <v>0</v>
      </c>
      <c r="BL143" s="14" t="s">
        <v>119</v>
      </c>
      <c r="BM143" s="181" t="s">
        <v>164</v>
      </c>
    </row>
    <row r="144" s="1" customFormat="1" ht="24" customHeight="1">
      <c r="B144" s="170"/>
      <c r="C144" s="171" t="s">
        <v>144</v>
      </c>
      <c r="D144" s="171" t="s">
        <v>115</v>
      </c>
      <c r="E144" s="172" t="s">
        <v>165</v>
      </c>
      <c r="F144" s="173" t="s">
        <v>166</v>
      </c>
      <c r="G144" s="174" t="s">
        <v>126</v>
      </c>
      <c r="H144" s="175">
        <v>5</v>
      </c>
      <c r="I144" s="176"/>
      <c r="J144" s="175">
        <f>ROUND(I144*H144,3)</f>
        <v>0</v>
      </c>
      <c r="K144" s="173" t="s">
        <v>1</v>
      </c>
      <c r="L144" s="33"/>
      <c r="M144" s="177" t="s">
        <v>1</v>
      </c>
      <c r="N144" s="178" t="s">
        <v>38</v>
      </c>
      <c r="O144" s="69"/>
      <c r="P144" s="179">
        <f>O144*H144</f>
        <v>0</v>
      </c>
      <c r="Q144" s="179">
        <v>0</v>
      </c>
      <c r="R144" s="179">
        <f>Q144*H144</f>
        <v>0</v>
      </c>
      <c r="S144" s="179">
        <v>0</v>
      </c>
      <c r="T144" s="180">
        <f>S144*H144</f>
        <v>0</v>
      </c>
      <c r="AR144" s="181" t="s">
        <v>119</v>
      </c>
      <c r="AT144" s="181" t="s">
        <v>115</v>
      </c>
      <c r="AU144" s="181" t="s">
        <v>120</v>
      </c>
      <c r="AY144" s="14" t="s">
        <v>113</v>
      </c>
      <c r="BE144" s="182">
        <f>IF(N144="základná",J144,0)</f>
        <v>0</v>
      </c>
      <c r="BF144" s="182">
        <f>IF(N144="znížená",J144,0)</f>
        <v>0</v>
      </c>
      <c r="BG144" s="182">
        <f>IF(N144="zákl. prenesená",J144,0)</f>
        <v>0</v>
      </c>
      <c r="BH144" s="182">
        <f>IF(N144="zníž. prenesená",J144,0)</f>
        <v>0</v>
      </c>
      <c r="BI144" s="182">
        <f>IF(N144="nulová",J144,0)</f>
        <v>0</v>
      </c>
      <c r="BJ144" s="14" t="s">
        <v>120</v>
      </c>
      <c r="BK144" s="183">
        <f>ROUND(I144*H144,3)</f>
        <v>0</v>
      </c>
      <c r="BL144" s="14" t="s">
        <v>119</v>
      </c>
      <c r="BM144" s="181" t="s">
        <v>167</v>
      </c>
    </row>
    <row r="145" s="1" customFormat="1" ht="16.5" customHeight="1">
      <c r="B145" s="170"/>
      <c r="C145" s="171" t="s">
        <v>168</v>
      </c>
      <c r="D145" s="171" t="s">
        <v>115</v>
      </c>
      <c r="E145" s="172" t="s">
        <v>169</v>
      </c>
      <c r="F145" s="173" t="s">
        <v>170</v>
      </c>
      <c r="G145" s="174" t="s">
        <v>126</v>
      </c>
      <c r="H145" s="175">
        <v>66</v>
      </c>
      <c r="I145" s="176"/>
      <c r="J145" s="175">
        <f>ROUND(I145*H145,3)</f>
        <v>0</v>
      </c>
      <c r="K145" s="173" t="s">
        <v>1</v>
      </c>
      <c r="L145" s="33"/>
      <c r="M145" s="177" t="s">
        <v>1</v>
      </c>
      <c r="N145" s="178" t="s">
        <v>38</v>
      </c>
      <c r="O145" s="69"/>
      <c r="P145" s="179">
        <f>O145*H145</f>
        <v>0</v>
      </c>
      <c r="Q145" s="179">
        <v>0</v>
      </c>
      <c r="R145" s="179">
        <f>Q145*H145</f>
        <v>0</v>
      </c>
      <c r="S145" s="179">
        <v>0</v>
      </c>
      <c r="T145" s="180">
        <f>S145*H145</f>
        <v>0</v>
      </c>
      <c r="AR145" s="181" t="s">
        <v>119</v>
      </c>
      <c r="AT145" s="181" t="s">
        <v>115</v>
      </c>
      <c r="AU145" s="181" t="s">
        <v>120</v>
      </c>
      <c r="AY145" s="14" t="s">
        <v>113</v>
      </c>
      <c r="BE145" s="182">
        <f>IF(N145="základná",J145,0)</f>
        <v>0</v>
      </c>
      <c r="BF145" s="182">
        <f>IF(N145="znížená",J145,0)</f>
        <v>0</v>
      </c>
      <c r="BG145" s="182">
        <f>IF(N145="zákl. prenesená",J145,0)</f>
        <v>0</v>
      </c>
      <c r="BH145" s="182">
        <f>IF(N145="zníž. prenesená",J145,0)</f>
        <v>0</v>
      </c>
      <c r="BI145" s="182">
        <f>IF(N145="nulová",J145,0)</f>
        <v>0</v>
      </c>
      <c r="BJ145" s="14" t="s">
        <v>120</v>
      </c>
      <c r="BK145" s="183">
        <f>ROUND(I145*H145,3)</f>
        <v>0</v>
      </c>
      <c r="BL145" s="14" t="s">
        <v>119</v>
      </c>
      <c r="BM145" s="181" t="s">
        <v>171</v>
      </c>
    </row>
    <row r="146" s="1" customFormat="1" ht="16.5" customHeight="1">
      <c r="B146" s="170"/>
      <c r="C146" s="171" t="s">
        <v>148</v>
      </c>
      <c r="D146" s="171" t="s">
        <v>115</v>
      </c>
      <c r="E146" s="172" t="s">
        <v>172</v>
      </c>
      <c r="F146" s="173" t="s">
        <v>173</v>
      </c>
      <c r="G146" s="174" t="s">
        <v>126</v>
      </c>
      <c r="H146" s="175">
        <v>415</v>
      </c>
      <c r="I146" s="176"/>
      <c r="J146" s="175">
        <f>ROUND(I146*H146,3)</f>
        <v>0</v>
      </c>
      <c r="K146" s="173" t="s">
        <v>1</v>
      </c>
      <c r="L146" s="33"/>
      <c r="M146" s="177" t="s">
        <v>1</v>
      </c>
      <c r="N146" s="178" t="s">
        <v>38</v>
      </c>
      <c r="O146" s="69"/>
      <c r="P146" s="179">
        <f>O146*H146</f>
        <v>0</v>
      </c>
      <c r="Q146" s="179">
        <v>0</v>
      </c>
      <c r="R146" s="179">
        <f>Q146*H146</f>
        <v>0</v>
      </c>
      <c r="S146" s="179">
        <v>0</v>
      </c>
      <c r="T146" s="180">
        <f>S146*H146</f>
        <v>0</v>
      </c>
      <c r="AR146" s="181" t="s">
        <v>119</v>
      </c>
      <c r="AT146" s="181" t="s">
        <v>115</v>
      </c>
      <c r="AU146" s="181" t="s">
        <v>120</v>
      </c>
      <c r="AY146" s="14" t="s">
        <v>113</v>
      </c>
      <c r="BE146" s="182">
        <f>IF(N146="základná",J146,0)</f>
        <v>0</v>
      </c>
      <c r="BF146" s="182">
        <f>IF(N146="znížená",J146,0)</f>
        <v>0</v>
      </c>
      <c r="BG146" s="182">
        <f>IF(N146="zákl. prenesená",J146,0)</f>
        <v>0</v>
      </c>
      <c r="BH146" s="182">
        <f>IF(N146="zníž. prenesená",J146,0)</f>
        <v>0</v>
      </c>
      <c r="BI146" s="182">
        <f>IF(N146="nulová",J146,0)</f>
        <v>0</v>
      </c>
      <c r="BJ146" s="14" t="s">
        <v>120</v>
      </c>
      <c r="BK146" s="183">
        <f>ROUND(I146*H146,3)</f>
        <v>0</v>
      </c>
      <c r="BL146" s="14" t="s">
        <v>119</v>
      </c>
      <c r="BM146" s="181" t="s">
        <v>174</v>
      </c>
    </row>
    <row r="147" s="1" customFormat="1" ht="24" customHeight="1">
      <c r="B147" s="170"/>
      <c r="C147" s="171" t="s">
        <v>175</v>
      </c>
      <c r="D147" s="171" t="s">
        <v>115</v>
      </c>
      <c r="E147" s="172" t="s">
        <v>176</v>
      </c>
      <c r="F147" s="173" t="s">
        <v>177</v>
      </c>
      <c r="G147" s="174" t="s">
        <v>178</v>
      </c>
      <c r="H147" s="175">
        <v>664</v>
      </c>
      <c r="I147" s="176"/>
      <c r="J147" s="175">
        <f>ROUND(I147*H147,3)</f>
        <v>0</v>
      </c>
      <c r="K147" s="173" t="s">
        <v>1</v>
      </c>
      <c r="L147" s="33"/>
      <c r="M147" s="177" t="s">
        <v>1</v>
      </c>
      <c r="N147" s="178" t="s">
        <v>38</v>
      </c>
      <c r="O147" s="69"/>
      <c r="P147" s="179">
        <f>O147*H147</f>
        <v>0</v>
      </c>
      <c r="Q147" s="179">
        <v>0</v>
      </c>
      <c r="R147" s="179">
        <f>Q147*H147</f>
        <v>0</v>
      </c>
      <c r="S147" s="179">
        <v>0</v>
      </c>
      <c r="T147" s="180">
        <f>S147*H147</f>
        <v>0</v>
      </c>
      <c r="AR147" s="181" t="s">
        <v>119</v>
      </c>
      <c r="AT147" s="181" t="s">
        <v>115</v>
      </c>
      <c r="AU147" s="181" t="s">
        <v>120</v>
      </c>
      <c r="AY147" s="14" t="s">
        <v>113</v>
      </c>
      <c r="BE147" s="182">
        <f>IF(N147="základná",J147,0)</f>
        <v>0</v>
      </c>
      <c r="BF147" s="182">
        <f>IF(N147="znížená",J147,0)</f>
        <v>0</v>
      </c>
      <c r="BG147" s="182">
        <f>IF(N147="zákl. prenesená",J147,0)</f>
        <v>0</v>
      </c>
      <c r="BH147" s="182">
        <f>IF(N147="zníž. prenesená",J147,0)</f>
        <v>0</v>
      </c>
      <c r="BI147" s="182">
        <f>IF(N147="nulová",J147,0)</f>
        <v>0</v>
      </c>
      <c r="BJ147" s="14" t="s">
        <v>120</v>
      </c>
      <c r="BK147" s="183">
        <f>ROUND(I147*H147,3)</f>
        <v>0</v>
      </c>
      <c r="BL147" s="14" t="s">
        <v>119</v>
      </c>
      <c r="BM147" s="181" t="s">
        <v>179</v>
      </c>
    </row>
    <row r="148" s="1" customFormat="1" ht="24" customHeight="1">
      <c r="B148" s="170"/>
      <c r="C148" s="171" t="s">
        <v>7</v>
      </c>
      <c r="D148" s="171" t="s">
        <v>115</v>
      </c>
      <c r="E148" s="172" t="s">
        <v>180</v>
      </c>
      <c r="F148" s="173" t="s">
        <v>181</v>
      </c>
      <c r="G148" s="174" t="s">
        <v>182</v>
      </c>
      <c r="H148" s="175">
        <v>80</v>
      </c>
      <c r="I148" s="176"/>
      <c r="J148" s="175">
        <f>ROUND(I148*H148,3)</f>
        <v>0</v>
      </c>
      <c r="K148" s="173" t="s">
        <v>1</v>
      </c>
      <c r="L148" s="33"/>
      <c r="M148" s="177" t="s">
        <v>1</v>
      </c>
      <c r="N148" s="178" t="s">
        <v>38</v>
      </c>
      <c r="O148" s="69"/>
      <c r="P148" s="179">
        <f>O148*H148</f>
        <v>0</v>
      </c>
      <c r="Q148" s="179">
        <v>0</v>
      </c>
      <c r="R148" s="179">
        <f>Q148*H148</f>
        <v>0</v>
      </c>
      <c r="S148" s="179">
        <v>0</v>
      </c>
      <c r="T148" s="180">
        <f>S148*H148</f>
        <v>0</v>
      </c>
      <c r="AR148" s="181" t="s">
        <v>119</v>
      </c>
      <c r="AT148" s="181" t="s">
        <v>115</v>
      </c>
      <c r="AU148" s="181" t="s">
        <v>120</v>
      </c>
      <c r="AY148" s="14" t="s">
        <v>113</v>
      </c>
      <c r="BE148" s="182">
        <f>IF(N148="základná",J148,0)</f>
        <v>0</v>
      </c>
      <c r="BF148" s="182">
        <f>IF(N148="znížená",J148,0)</f>
        <v>0</v>
      </c>
      <c r="BG148" s="182">
        <f>IF(N148="zákl. prenesená",J148,0)</f>
        <v>0</v>
      </c>
      <c r="BH148" s="182">
        <f>IF(N148="zníž. prenesená",J148,0)</f>
        <v>0</v>
      </c>
      <c r="BI148" s="182">
        <f>IF(N148="nulová",J148,0)</f>
        <v>0</v>
      </c>
      <c r="BJ148" s="14" t="s">
        <v>120</v>
      </c>
      <c r="BK148" s="183">
        <f>ROUND(I148*H148,3)</f>
        <v>0</v>
      </c>
      <c r="BL148" s="14" t="s">
        <v>119</v>
      </c>
      <c r="BM148" s="181" t="s">
        <v>183</v>
      </c>
    </row>
    <row r="149" s="1" customFormat="1" ht="16.5" customHeight="1">
      <c r="B149" s="170"/>
      <c r="C149" s="184" t="s">
        <v>184</v>
      </c>
      <c r="D149" s="184" t="s">
        <v>185</v>
      </c>
      <c r="E149" s="185" t="s">
        <v>186</v>
      </c>
      <c r="F149" s="186" t="s">
        <v>187</v>
      </c>
      <c r="G149" s="187" t="s">
        <v>188</v>
      </c>
      <c r="H149" s="188">
        <v>6.5919999999999996</v>
      </c>
      <c r="I149" s="189"/>
      <c r="J149" s="188">
        <f>ROUND(I149*H149,3)</f>
        <v>0</v>
      </c>
      <c r="K149" s="186" t="s">
        <v>1</v>
      </c>
      <c r="L149" s="190"/>
      <c r="M149" s="191" t="s">
        <v>1</v>
      </c>
      <c r="N149" s="192" t="s">
        <v>38</v>
      </c>
      <c r="O149" s="69"/>
      <c r="P149" s="179">
        <f>O149*H149</f>
        <v>0</v>
      </c>
      <c r="Q149" s="179">
        <v>0</v>
      </c>
      <c r="R149" s="179">
        <f>Q149*H149</f>
        <v>0</v>
      </c>
      <c r="S149" s="179">
        <v>0</v>
      </c>
      <c r="T149" s="180">
        <f>S149*H149</f>
        <v>0</v>
      </c>
      <c r="AR149" s="181" t="s">
        <v>130</v>
      </c>
      <c r="AT149" s="181" t="s">
        <v>185</v>
      </c>
      <c r="AU149" s="181" t="s">
        <v>120</v>
      </c>
      <c r="AY149" s="14" t="s">
        <v>113</v>
      </c>
      <c r="BE149" s="182">
        <f>IF(N149="základná",J149,0)</f>
        <v>0</v>
      </c>
      <c r="BF149" s="182">
        <f>IF(N149="znížená",J149,0)</f>
        <v>0</v>
      </c>
      <c r="BG149" s="182">
        <f>IF(N149="zákl. prenesená",J149,0)</f>
        <v>0</v>
      </c>
      <c r="BH149" s="182">
        <f>IF(N149="zníž. prenesená",J149,0)</f>
        <v>0</v>
      </c>
      <c r="BI149" s="182">
        <f>IF(N149="nulová",J149,0)</f>
        <v>0</v>
      </c>
      <c r="BJ149" s="14" t="s">
        <v>120</v>
      </c>
      <c r="BK149" s="183">
        <f>ROUND(I149*H149,3)</f>
        <v>0</v>
      </c>
      <c r="BL149" s="14" t="s">
        <v>119</v>
      </c>
      <c r="BM149" s="181" t="s">
        <v>189</v>
      </c>
    </row>
    <row r="150" s="1" customFormat="1" ht="16.5" customHeight="1">
      <c r="B150" s="170"/>
      <c r="C150" s="171" t="s">
        <v>150</v>
      </c>
      <c r="D150" s="171" t="s">
        <v>115</v>
      </c>
      <c r="E150" s="172" t="s">
        <v>190</v>
      </c>
      <c r="F150" s="173" t="s">
        <v>191</v>
      </c>
      <c r="G150" s="174" t="s">
        <v>182</v>
      </c>
      <c r="H150" s="175">
        <v>80</v>
      </c>
      <c r="I150" s="176"/>
      <c r="J150" s="175">
        <f>ROUND(I150*H150,3)</f>
        <v>0</v>
      </c>
      <c r="K150" s="173" t="s">
        <v>1</v>
      </c>
      <c r="L150" s="33"/>
      <c r="M150" s="177" t="s">
        <v>1</v>
      </c>
      <c r="N150" s="178" t="s">
        <v>38</v>
      </c>
      <c r="O150" s="69"/>
      <c r="P150" s="179">
        <f>O150*H150</f>
        <v>0</v>
      </c>
      <c r="Q150" s="179">
        <v>0</v>
      </c>
      <c r="R150" s="179">
        <f>Q150*H150</f>
        <v>0</v>
      </c>
      <c r="S150" s="179">
        <v>0</v>
      </c>
      <c r="T150" s="180">
        <f>S150*H150</f>
        <v>0</v>
      </c>
      <c r="AR150" s="181" t="s">
        <v>119</v>
      </c>
      <c r="AT150" s="181" t="s">
        <v>115</v>
      </c>
      <c r="AU150" s="181" t="s">
        <v>120</v>
      </c>
      <c r="AY150" s="14" t="s">
        <v>113</v>
      </c>
      <c r="BE150" s="182">
        <f>IF(N150="základná",J150,0)</f>
        <v>0</v>
      </c>
      <c r="BF150" s="182">
        <f>IF(N150="znížená",J150,0)</f>
        <v>0</v>
      </c>
      <c r="BG150" s="182">
        <f>IF(N150="zákl. prenesená",J150,0)</f>
        <v>0</v>
      </c>
      <c r="BH150" s="182">
        <f>IF(N150="zníž. prenesená",J150,0)</f>
        <v>0</v>
      </c>
      <c r="BI150" s="182">
        <f>IF(N150="nulová",J150,0)</f>
        <v>0</v>
      </c>
      <c r="BJ150" s="14" t="s">
        <v>120</v>
      </c>
      <c r="BK150" s="183">
        <f>ROUND(I150*H150,3)</f>
        <v>0</v>
      </c>
      <c r="BL150" s="14" t="s">
        <v>119</v>
      </c>
      <c r="BM150" s="181" t="s">
        <v>192</v>
      </c>
    </row>
    <row r="151" s="1" customFormat="1" ht="16.5" customHeight="1">
      <c r="B151" s="170"/>
      <c r="C151" s="171" t="s">
        <v>193</v>
      </c>
      <c r="D151" s="171" t="s">
        <v>115</v>
      </c>
      <c r="E151" s="172" t="s">
        <v>194</v>
      </c>
      <c r="F151" s="173" t="s">
        <v>195</v>
      </c>
      <c r="G151" s="174" t="s">
        <v>182</v>
      </c>
      <c r="H151" s="175">
        <v>952.60000000000002</v>
      </c>
      <c r="I151" s="176"/>
      <c r="J151" s="175">
        <f>ROUND(I151*H151,3)</f>
        <v>0</v>
      </c>
      <c r="K151" s="173" t="s">
        <v>1</v>
      </c>
      <c r="L151" s="33"/>
      <c r="M151" s="177" t="s">
        <v>1</v>
      </c>
      <c r="N151" s="178" t="s">
        <v>38</v>
      </c>
      <c r="O151" s="69"/>
      <c r="P151" s="179">
        <f>O151*H151</f>
        <v>0</v>
      </c>
      <c r="Q151" s="179">
        <v>0</v>
      </c>
      <c r="R151" s="179">
        <f>Q151*H151</f>
        <v>0</v>
      </c>
      <c r="S151" s="179">
        <v>0</v>
      </c>
      <c r="T151" s="180">
        <f>S151*H151</f>
        <v>0</v>
      </c>
      <c r="AR151" s="181" t="s">
        <v>119</v>
      </c>
      <c r="AT151" s="181" t="s">
        <v>115</v>
      </c>
      <c r="AU151" s="181" t="s">
        <v>120</v>
      </c>
      <c r="AY151" s="14" t="s">
        <v>113</v>
      </c>
      <c r="BE151" s="182">
        <f>IF(N151="základná",J151,0)</f>
        <v>0</v>
      </c>
      <c r="BF151" s="182">
        <f>IF(N151="znížená",J151,0)</f>
        <v>0</v>
      </c>
      <c r="BG151" s="182">
        <f>IF(N151="zákl. prenesená",J151,0)</f>
        <v>0</v>
      </c>
      <c r="BH151" s="182">
        <f>IF(N151="zníž. prenesená",J151,0)</f>
        <v>0</v>
      </c>
      <c r="BI151" s="182">
        <f>IF(N151="nulová",J151,0)</f>
        <v>0</v>
      </c>
      <c r="BJ151" s="14" t="s">
        <v>120</v>
      </c>
      <c r="BK151" s="183">
        <f>ROUND(I151*H151,3)</f>
        <v>0</v>
      </c>
      <c r="BL151" s="14" t="s">
        <v>119</v>
      </c>
      <c r="BM151" s="181" t="s">
        <v>196</v>
      </c>
    </row>
    <row r="152" s="1" customFormat="1" ht="24" customHeight="1">
      <c r="B152" s="170"/>
      <c r="C152" s="171" t="s">
        <v>153</v>
      </c>
      <c r="D152" s="171" t="s">
        <v>115</v>
      </c>
      <c r="E152" s="172" t="s">
        <v>197</v>
      </c>
      <c r="F152" s="173" t="s">
        <v>198</v>
      </c>
      <c r="G152" s="174" t="s">
        <v>182</v>
      </c>
      <c r="H152" s="175">
        <v>80</v>
      </c>
      <c r="I152" s="176"/>
      <c r="J152" s="175">
        <f>ROUND(I152*H152,3)</f>
        <v>0</v>
      </c>
      <c r="K152" s="173" t="s">
        <v>1</v>
      </c>
      <c r="L152" s="33"/>
      <c r="M152" s="177" t="s">
        <v>1</v>
      </c>
      <c r="N152" s="178" t="s">
        <v>38</v>
      </c>
      <c r="O152" s="69"/>
      <c r="P152" s="179">
        <f>O152*H152</f>
        <v>0</v>
      </c>
      <c r="Q152" s="179">
        <v>0</v>
      </c>
      <c r="R152" s="179">
        <f>Q152*H152</f>
        <v>0</v>
      </c>
      <c r="S152" s="179">
        <v>0</v>
      </c>
      <c r="T152" s="180">
        <f>S152*H152</f>
        <v>0</v>
      </c>
      <c r="AR152" s="181" t="s">
        <v>119</v>
      </c>
      <c r="AT152" s="181" t="s">
        <v>115</v>
      </c>
      <c r="AU152" s="181" t="s">
        <v>120</v>
      </c>
      <c r="AY152" s="14" t="s">
        <v>113</v>
      </c>
      <c r="BE152" s="182">
        <f>IF(N152="základná",J152,0)</f>
        <v>0</v>
      </c>
      <c r="BF152" s="182">
        <f>IF(N152="znížená",J152,0)</f>
        <v>0</v>
      </c>
      <c r="BG152" s="182">
        <f>IF(N152="zákl. prenesená",J152,0)</f>
        <v>0</v>
      </c>
      <c r="BH152" s="182">
        <f>IF(N152="zníž. prenesená",J152,0)</f>
        <v>0</v>
      </c>
      <c r="BI152" s="182">
        <f>IF(N152="nulová",J152,0)</f>
        <v>0</v>
      </c>
      <c r="BJ152" s="14" t="s">
        <v>120</v>
      </c>
      <c r="BK152" s="183">
        <f>ROUND(I152*H152,3)</f>
        <v>0</v>
      </c>
      <c r="BL152" s="14" t="s">
        <v>119</v>
      </c>
      <c r="BM152" s="181" t="s">
        <v>199</v>
      </c>
    </row>
    <row r="153" s="11" customFormat="1" ht="22.8" customHeight="1">
      <c r="B153" s="157"/>
      <c r="D153" s="158" t="s">
        <v>71</v>
      </c>
      <c r="E153" s="168" t="s">
        <v>120</v>
      </c>
      <c r="F153" s="168" t="s">
        <v>200</v>
      </c>
      <c r="I153" s="160"/>
      <c r="J153" s="169">
        <f>BK153</f>
        <v>0</v>
      </c>
      <c r="L153" s="157"/>
      <c r="M153" s="162"/>
      <c r="N153" s="163"/>
      <c r="O153" s="163"/>
      <c r="P153" s="164">
        <f>SUM(P154:P156)</f>
        <v>0</v>
      </c>
      <c r="Q153" s="163"/>
      <c r="R153" s="164">
        <f>SUM(R154:R156)</f>
        <v>0</v>
      </c>
      <c r="S153" s="163"/>
      <c r="T153" s="165">
        <f>SUM(T154:T156)</f>
        <v>0</v>
      </c>
      <c r="AR153" s="158" t="s">
        <v>80</v>
      </c>
      <c r="AT153" s="166" t="s">
        <v>71</v>
      </c>
      <c r="AU153" s="166" t="s">
        <v>80</v>
      </c>
      <c r="AY153" s="158" t="s">
        <v>113</v>
      </c>
      <c r="BK153" s="167">
        <f>SUM(BK154:BK156)</f>
        <v>0</v>
      </c>
    </row>
    <row r="154" s="1" customFormat="1" ht="24" customHeight="1">
      <c r="B154" s="170"/>
      <c r="C154" s="171" t="s">
        <v>201</v>
      </c>
      <c r="D154" s="171" t="s">
        <v>115</v>
      </c>
      <c r="E154" s="172" t="s">
        <v>202</v>
      </c>
      <c r="F154" s="173" t="s">
        <v>203</v>
      </c>
      <c r="G154" s="174" t="s">
        <v>126</v>
      </c>
      <c r="H154" s="175">
        <v>65</v>
      </c>
      <c r="I154" s="176"/>
      <c r="J154" s="175">
        <f>ROUND(I154*H154,3)</f>
        <v>0</v>
      </c>
      <c r="K154" s="173" t="s">
        <v>1</v>
      </c>
      <c r="L154" s="33"/>
      <c r="M154" s="177" t="s">
        <v>1</v>
      </c>
      <c r="N154" s="178" t="s">
        <v>38</v>
      </c>
      <c r="O154" s="69"/>
      <c r="P154" s="179">
        <f>O154*H154</f>
        <v>0</v>
      </c>
      <c r="Q154" s="179">
        <v>0</v>
      </c>
      <c r="R154" s="179">
        <f>Q154*H154</f>
        <v>0</v>
      </c>
      <c r="S154" s="179">
        <v>0</v>
      </c>
      <c r="T154" s="180">
        <f>S154*H154</f>
        <v>0</v>
      </c>
      <c r="AR154" s="181" t="s">
        <v>119</v>
      </c>
      <c r="AT154" s="181" t="s">
        <v>115</v>
      </c>
      <c r="AU154" s="181" t="s">
        <v>120</v>
      </c>
      <c r="AY154" s="14" t="s">
        <v>113</v>
      </c>
      <c r="BE154" s="182">
        <f>IF(N154="základná",J154,0)</f>
        <v>0</v>
      </c>
      <c r="BF154" s="182">
        <f>IF(N154="znížená",J154,0)</f>
        <v>0</v>
      </c>
      <c r="BG154" s="182">
        <f>IF(N154="zákl. prenesená",J154,0)</f>
        <v>0</v>
      </c>
      <c r="BH154" s="182">
        <f>IF(N154="zníž. prenesená",J154,0)</f>
        <v>0</v>
      </c>
      <c r="BI154" s="182">
        <f>IF(N154="nulová",J154,0)</f>
        <v>0</v>
      </c>
      <c r="BJ154" s="14" t="s">
        <v>120</v>
      </c>
      <c r="BK154" s="183">
        <f>ROUND(I154*H154,3)</f>
        <v>0</v>
      </c>
      <c r="BL154" s="14" t="s">
        <v>119</v>
      </c>
      <c r="BM154" s="181" t="s">
        <v>204</v>
      </c>
    </row>
    <row r="155" s="1" customFormat="1" ht="24" customHeight="1">
      <c r="B155" s="170"/>
      <c r="C155" s="171" t="s">
        <v>157</v>
      </c>
      <c r="D155" s="171" t="s">
        <v>115</v>
      </c>
      <c r="E155" s="172" t="s">
        <v>205</v>
      </c>
      <c r="F155" s="173" t="s">
        <v>206</v>
      </c>
      <c r="G155" s="174" t="s">
        <v>182</v>
      </c>
      <c r="H155" s="175">
        <v>500</v>
      </c>
      <c r="I155" s="176"/>
      <c r="J155" s="175">
        <f>ROUND(I155*H155,3)</f>
        <v>0</v>
      </c>
      <c r="K155" s="173" t="s">
        <v>1</v>
      </c>
      <c r="L155" s="33"/>
      <c r="M155" s="177" t="s">
        <v>1</v>
      </c>
      <c r="N155" s="178" t="s">
        <v>38</v>
      </c>
      <c r="O155" s="69"/>
      <c r="P155" s="179">
        <f>O155*H155</f>
        <v>0</v>
      </c>
      <c r="Q155" s="179">
        <v>0</v>
      </c>
      <c r="R155" s="179">
        <f>Q155*H155</f>
        <v>0</v>
      </c>
      <c r="S155" s="179">
        <v>0</v>
      </c>
      <c r="T155" s="180">
        <f>S155*H155</f>
        <v>0</v>
      </c>
      <c r="AR155" s="181" t="s">
        <v>119</v>
      </c>
      <c r="AT155" s="181" t="s">
        <v>115</v>
      </c>
      <c r="AU155" s="181" t="s">
        <v>120</v>
      </c>
      <c r="AY155" s="14" t="s">
        <v>113</v>
      </c>
      <c r="BE155" s="182">
        <f>IF(N155="základná",J155,0)</f>
        <v>0</v>
      </c>
      <c r="BF155" s="182">
        <f>IF(N155="znížená",J155,0)</f>
        <v>0</v>
      </c>
      <c r="BG155" s="182">
        <f>IF(N155="zákl. prenesená",J155,0)</f>
        <v>0</v>
      </c>
      <c r="BH155" s="182">
        <f>IF(N155="zníž. prenesená",J155,0)</f>
        <v>0</v>
      </c>
      <c r="BI155" s="182">
        <f>IF(N155="nulová",J155,0)</f>
        <v>0</v>
      </c>
      <c r="BJ155" s="14" t="s">
        <v>120</v>
      </c>
      <c r="BK155" s="183">
        <f>ROUND(I155*H155,3)</f>
        <v>0</v>
      </c>
      <c r="BL155" s="14" t="s">
        <v>119</v>
      </c>
      <c r="BM155" s="181" t="s">
        <v>207</v>
      </c>
    </row>
    <row r="156" s="1" customFormat="1" ht="24" customHeight="1">
      <c r="B156" s="170"/>
      <c r="C156" s="184" t="s">
        <v>208</v>
      </c>
      <c r="D156" s="184" t="s">
        <v>185</v>
      </c>
      <c r="E156" s="185" t="s">
        <v>209</v>
      </c>
      <c r="F156" s="186" t="s">
        <v>210</v>
      </c>
      <c r="G156" s="187" t="s">
        <v>182</v>
      </c>
      <c r="H156" s="188">
        <v>550</v>
      </c>
      <c r="I156" s="189"/>
      <c r="J156" s="188">
        <f>ROUND(I156*H156,3)</f>
        <v>0</v>
      </c>
      <c r="K156" s="186" t="s">
        <v>1</v>
      </c>
      <c r="L156" s="190"/>
      <c r="M156" s="191" t="s">
        <v>1</v>
      </c>
      <c r="N156" s="192" t="s">
        <v>38</v>
      </c>
      <c r="O156" s="69"/>
      <c r="P156" s="179">
        <f>O156*H156</f>
        <v>0</v>
      </c>
      <c r="Q156" s="179">
        <v>0</v>
      </c>
      <c r="R156" s="179">
        <f>Q156*H156</f>
        <v>0</v>
      </c>
      <c r="S156" s="179">
        <v>0</v>
      </c>
      <c r="T156" s="180">
        <f>S156*H156</f>
        <v>0</v>
      </c>
      <c r="AR156" s="181" t="s">
        <v>130</v>
      </c>
      <c r="AT156" s="181" t="s">
        <v>185</v>
      </c>
      <c r="AU156" s="181" t="s">
        <v>120</v>
      </c>
      <c r="AY156" s="14" t="s">
        <v>113</v>
      </c>
      <c r="BE156" s="182">
        <f>IF(N156="základná",J156,0)</f>
        <v>0</v>
      </c>
      <c r="BF156" s="182">
        <f>IF(N156="znížená",J156,0)</f>
        <v>0</v>
      </c>
      <c r="BG156" s="182">
        <f>IF(N156="zákl. prenesená",J156,0)</f>
        <v>0</v>
      </c>
      <c r="BH156" s="182">
        <f>IF(N156="zníž. prenesená",J156,0)</f>
        <v>0</v>
      </c>
      <c r="BI156" s="182">
        <f>IF(N156="nulová",J156,0)</f>
        <v>0</v>
      </c>
      <c r="BJ156" s="14" t="s">
        <v>120</v>
      </c>
      <c r="BK156" s="183">
        <f>ROUND(I156*H156,3)</f>
        <v>0</v>
      </c>
      <c r="BL156" s="14" t="s">
        <v>119</v>
      </c>
      <c r="BM156" s="181" t="s">
        <v>211</v>
      </c>
    </row>
    <row r="157" s="11" customFormat="1" ht="22.8" customHeight="1">
      <c r="B157" s="157"/>
      <c r="D157" s="158" t="s">
        <v>71</v>
      </c>
      <c r="E157" s="168" t="s">
        <v>212</v>
      </c>
      <c r="F157" s="168" t="s">
        <v>213</v>
      </c>
      <c r="I157" s="160"/>
      <c r="J157" s="169">
        <f>BK157</f>
        <v>0</v>
      </c>
      <c r="L157" s="157"/>
      <c r="M157" s="162"/>
      <c r="N157" s="163"/>
      <c r="O157" s="163"/>
      <c r="P157" s="164">
        <f>SUM(P158:P161)</f>
        <v>0</v>
      </c>
      <c r="Q157" s="163"/>
      <c r="R157" s="164">
        <f>SUM(R158:R161)</f>
        <v>0</v>
      </c>
      <c r="S157" s="163"/>
      <c r="T157" s="165">
        <f>SUM(T158:T161)</f>
        <v>0</v>
      </c>
      <c r="AR157" s="158" t="s">
        <v>80</v>
      </c>
      <c r="AT157" s="166" t="s">
        <v>71</v>
      </c>
      <c r="AU157" s="166" t="s">
        <v>80</v>
      </c>
      <c r="AY157" s="158" t="s">
        <v>113</v>
      </c>
      <c r="BK157" s="167">
        <f>SUM(BK158:BK161)</f>
        <v>0</v>
      </c>
    </row>
    <row r="158" s="1" customFormat="1" ht="24" customHeight="1">
      <c r="B158" s="170"/>
      <c r="C158" s="171" t="s">
        <v>160</v>
      </c>
      <c r="D158" s="171" t="s">
        <v>115</v>
      </c>
      <c r="E158" s="172" t="s">
        <v>214</v>
      </c>
      <c r="F158" s="173" t="s">
        <v>215</v>
      </c>
      <c r="G158" s="174" t="s">
        <v>182</v>
      </c>
      <c r="H158" s="175">
        <v>651</v>
      </c>
      <c r="I158" s="176"/>
      <c r="J158" s="175">
        <f>ROUND(I158*H158,3)</f>
        <v>0</v>
      </c>
      <c r="K158" s="173" t="s">
        <v>1</v>
      </c>
      <c r="L158" s="33"/>
      <c r="M158" s="177" t="s">
        <v>1</v>
      </c>
      <c r="N158" s="178" t="s">
        <v>38</v>
      </c>
      <c r="O158" s="69"/>
      <c r="P158" s="179">
        <f>O158*H158</f>
        <v>0</v>
      </c>
      <c r="Q158" s="179">
        <v>0</v>
      </c>
      <c r="R158" s="179">
        <f>Q158*H158</f>
        <v>0</v>
      </c>
      <c r="S158" s="179">
        <v>0</v>
      </c>
      <c r="T158" s="180">
        <f>S158*H158</f>
        <v>0</v>
      </c>
      <c r="AR158" s="181" t="s">
        <v>119</v>
      </c>
      <c r="AT158" s="181" t="s">
        <v>115</v>
      </c>
      <c r="AU158" s="181" t="s">
        <v>120</v>
      </c>
      <c r="AY158" s="14" t="s">
        <v>113</v>
      </c>
      <c r="BE158" s="182">
        <f>IF(N158="základná",J158,0)</f>
        <v>0</v>
      </c>
      <c r="BF158" s="182">
        <f>IF(N158="znížená",J158,0)</f>
        <v>0</v>
      </c>
      <c r="BG158" s="182">
        <f>IF(N158="zákl. prenesená",J158,0)</f>
        <v>0</v>
      </c>
      <c r="BH158" s="182">
        <f>IF(N158="zníž. prenesená",J158,0)</f>
        <v>0</v>
      </c>
      <c r="BI158" s="182">
        <f>IF(N158="nulová",J158,0)</f>
        <v>0</v>
      </c>
      <c r="BJ158" s="14" t="s">
        <v>120</v>
      </c>
      <c r="BK158" s="183">
        <f>ROUND(I158*H158,3)</f>
        <v>0</v>
      </c>
      <c r="BL158" s="14" t="s">
        <v>119</v>
      </c>
      <c r="BM158" s="181" t="s">
        <v>216</v>
      </c>
    </row>
    <row r="159" s="1" customFormat="1" ht="24" customHeight="1">
      <c r="B159" s="170"/>
      <c r="C159" s="171" t="s">
        <v>217</v>
      </c>
      <c r="D159" s="171" t="s">
        <v>115</v>
      </c>
      <c r="E159" s="172" t="s">
        <v>218</v>
      </c>
      <c r="F159" s="173" t="s">
        <v>219</v>
      </c>
      <c r="G159" s="174" t="s">
        <v>182</v>
      </c>
      <c r="H159" s="175">
        <v>651</v>
      </c>
      <c r="I159" s="176"/>
      <c r="J159" s="175">
        <f>ROUND(I159*H159,3)</f>
        <v>0</v>
      </c>
      <c r="K159" s="173" t="s">
        <v>1</v>
      </c>
      <c r="L159" s="33"/>
      <c r="M159" s="177" t="s">
        <v>1</v>
      </c>
      <c r="N159" s="178" t="s">
        <v>38</v>
      </c>
      <c r="O159" s="69"/>
      <c r="P159" s="179">
        <f>O159*H159</f>
        <v>0</v>
      </c>
      <c r="Q159" s="179">
        <v>0</v>
      </c>
      <c r="R159" s="179">
        <f>Q159*H159</f>
        <v>0</v>
      </c>
      <c r="S159" s="179">
        <v>0</v>
      </c>
      <c r="T159" s="180">
        <f>S159*H159</f>
        <v>0</v>
      </c>
      <c r="AR159" s="181" t="s">
        <v>119</v>
      </c>
      <c r="AT159" s="181" t="s">
        <v>115</v>
      </c>
      <c r="AU159" s="181" t="s">
        <v>120</v>
      </c>
      <c r="AY159" s="14" t="s">
        <v>113</v>
      </c>
      <c r="BE159" s="182">
        <f>IF(N159="základná",J159,0)</f>
        <v>0</v>
      </c>
      <c r="BF159" s="182">
        <f>IF(N159="znížená",J159,0)</f>
        <v>0</v>
      </c>
      <c r="BG159" s="182">
        <f>IF(N159="zákl. prenesená",J159,0)</f>
        <v>0</v>
      </c>
      <c r="BH159" s="182">
        <f>IF(N159="zníž. prenesená",J159,0)</f>
        <v>0</v>
      </c>
      <c r="BI159" s="182">
        <f>IF(N159="nulová",J159,0)</f>
        <v>0</v>
      </c>
      <c r="BJ159" s="14" t="s">
        <v>120</v>
      </c>
      <c r="BK159" s="183">
        <f>ROUND(I159*H159,3)</f>
        <v>0</v>
      </c>
      <c r="BL159" s="14" t="s">
        <v>119</v>
      </c>
      <c r="BM159" s="181" t="s">
        <v>220</v>
      </c>
    </row>
    <row r="160" s="1" customFormat="1" ht="36" customHeight="1">
      <c r="B160" s="170"/>
      <c r="C160" s="171" t="s">
        <v>164</v>
      </c>
      <c r="D160" s="171" t="s">
        <v>115</v>
      </c>
      <c r="E160" s="172" t="s">
        <v>221</v>
      </c>
      <c r="F160" s="173" t="s">
        <v>222</v>
      </c>
      <c r="G160" s="174" t="s">
        <v>182</v>
      </c>
      <c r="H160" s="175">
        <v>670.5</v>
      </c>
      <c r="I160" s="176"/>
      <c r="J160" s="175">
        <f>ROUND(I160*H160,3)</f>
        <v>0</v>
      </c>
      <c r="K160" s="173" t="s">
        <v>1</v>
      </c>
      <c r="L160" s="33"/>
      <c r="M160" s="177" t="s">
        <v>1</v>
      </c>
      <c r="N160" s="178" t="s">
        <v>38</v>
      </c>
      <c r="O160" s="69"/>
      <c r="P160" s="179">
        <f>O160*H160</f>
        <v>0</v>
      </c>
      <c r="Q160" s="179">
        <v>0</v>
      </c>
      <c r="R160" s="179">
        <f>Q160*H160</f>
        <v>0</v>
      </c>
      <c r="S160" s="179">
        <v>0</v>
      </c>
      <c r="T160" s="180">
        <f>S160*H160</f>
        <v>0</v>
      </c>
      <c r="AR160" s="181" t="s">
        <v>119</v>
      </c>
      <c r="AT160" s="181" t="s">
        <v>115</v>
      </c>
      <c r="AU160" s="181" t="s">
        <v>120</v>
      </c>
      <c r="AY160" s="14" t="s">
        <v>113</v>
      </c>
      <c r="BE160" s="182">
        <f>IF(N160="základná",J160,0)</f>
        <v>0</v>
      </c>
      <c r="BF160" s="182">
        <f>IF(N160="znížená",J160,0)</f>
        <v>0</v>
      </c>
      <c r="BG160" s="182">
        <f>IF(N160="zákl. prenesená",J160,0)</f>
        <v>0</v>
      </c>
      <c r="BH160" s="182">
        <f>IF(N160="zníž. prenesená",J160,0)</f>
        <v>0</v>
      </c>
      <c r="BI160" s="182">
        <f>IF(N160="nulová",J160,0)</f>
        <v>0</v>
      </c>
      <c r="BJ160" s="14" t="s">
        <v>120</v>
      </c>
      <c r="BK160" s="183">
        <f>ROUND(I160*H160,3)</f>
        <v>0</v>
      </c>
      <c r="BL160" s="14" t="s">
        <v>119</v>
      </c>
      <c r="BM160" s="181" t="s">
        <v>223</v>
      </c>
    </row>
    <row r="161" s="1" customFormat="1" ht="24" customHeight="1">
      <c r="B161" s="170"/>
      <c r="C161" s="171" t="s">
        <v>224</v>
      </c>
      <c r="D161" s="171" t="s">
        <v>115</v>
      </c>
      <c r="E161" s="172" t="s">
        <v>218</v>
      </c>
      <c r="F161" s="173" t="s">
        <v>219</v>
      </c>
      <c r="G161" s="174" t="s">
        <v>182</v>
      </c>
      <c r="H161" s="175">
        <v>670.5</v>
      </c>
      <c r="I161" s="176"/>
      <c r="J161" s="175">
        <f>ROUND(I161*H161,3)</f>
        <v>0</v>
      </c>
      <c r="K161" s="173" t="s">
        <v>1</v>
      </c>
      <c r="L161" s="33"/>
      <c r="M161" s="177" t="s">
        <v>1</v>
      </c>
      <c r="N161" s="178" t="s">
        <v>38</v>
      </c>
      <c r="O161" s="69"/>
      <c r="P161" s="179">
        <f>O161*H161</f>
        <v>0</v>
      </c>
      <c r="Q161" s="179">
        <v>0</v>
      </c>
      <c r="R161" s="179">
        <f>Q161*H161</f>
        <v>0</v>
      </c>
      <c r="S161" s="179">
        <v>0</v>
      </c>
      <c r="T161" s="180">
        <f>S161*H161</f>
        <v>0</v>
      </c>
      <c r="AR161" s="181" t="s">
        <v>119</v>
      </c>
      <c r="AT161" s="181" t="s">
        <v>115</v>
      </c>
      <c r="AU161" s="181" t="s">
        <v>120</v>
      </c>
      <c r="AY161" s="14" t="s">
        <v>113</v>
      </c>
      <c r="BE161" s="182">
        <f>IF(N161="základná",J161,0)</f>
        <v>0</v>
      </c>
      <c r="BF161" s="182">
        <f>IF(N161="znížená",J161,0)</f>
        <v>0</v>
      </c>
      <c r="BG161" s="182">
        <f>IF(N161="zákl. prenesená",J161,0)</f>
        <v>0</v>
      </c>
      <c r="BH161" s="182">
        <f>IF(N161="zníž. prenesená",J161,0)</f>
        <v>0</v>
      </c>
      <c r="BI161" s="182">
        <f>IF(N161="nulová",J161,0)</f>
        <v>0</v>
      </c>
      <c r="BJ161" s="14" t="s">
        <v>120</v>
      </c>
      <c r="BK161" s="183">
        <f>ROUND(I161*H161,3)</f>
        <v>0</v>
      </c>
      <c r="BL161" s="14" t="s">
        <v>119</v>
      </c>
      <c r="BM161" s="181" t="s">
        <v>225</v>
      </c>
    </row>
    <row r="162" s="11" customFormat="1" ht="22.8" customHeight="1">
      <c r="B162" s="157"/>
      <c r="D162" s="158" t="s">
        <v>71</v>
      </c>
      <c r="E162" s="168" t="s">
        <v>226</v>
      </c>
      <c r="F162" s="168" t="s">
        <v>227</v>
      </c>
      <c r="I162" s="160"/>
      <c r="J162" s="169">
        <f>BK162</f>
        <v>0</v>
      </c>
      <c r="L162" s="157"/>
      <c r="M162" s="162"/>
      <c r="N162" s="163"/>
      <c r="O162" s="163"/>
      <c r="P162" s="164">
        <f>SUM(P163:P164)</f>
        <v>0</v>
      </c>
      <c r="Q162" s="163"/>
      <c r="R162" s="164">
        <f>SUM(R163:R164)</f>
        <v>0</v>
      </c>
      <c r="S162" s="163"/>
      <c r="T162" s="165">
        <f>SUM(T163:T164)</f>
        <v>0</v>
      </c>
      <c r="AR162" s="158" t="s">
        <v>80</v>
      </c>
      <c r="AT162" s="166" t="s">
        <v>71</v>
      </c>
      <c r="AU162" s="166" t="s">
        <v>80</v>
      </c>
      <c r="AY162" s="158" t="s">
        <v>113</v>
      </c>
      <c r="BK162" s="167">
        <f>SUM(BK163:BK164)</f>
        <v>0</v>
      </c>
    </row>
    <row r="163" s="1" customFormat="1" ht="24" customHeight="1">
      <c r="B163" s="170"/>
      <c r="C163" s="171" t="s">
        <v>228</v>
      </c>
      <c r="D163" s="171" t="s">
        <v>115</v>
      </c>
      <c r="E163" s="172" t="s">
        <v>214</v>
      </c>
      <c r="F163" s="173" t="s">
        <v>215</v>
      </c>
      <c r="G163" s="174" t="s">
        <v>182</v>
      </c>
      <c r="H163" s="175">
        <v>15</v>
      </c>
      <c r="I163" s="176"/>
      <c r="J163" s="175">
        <f>ROUND(I163*H163,3)</f>
        <v>0</v>
      </c>
      <c r="K163" s="173" t="s">
        <v>1</v>
      </c>
      <c r="L163" s="33"/>
      <c r="M163" s="177" t="s">
        <v>1</v>
      </c>
      <c r="N163" s="178" t="s">
        <v>38</v>
      </c>
      <c r="O163" s="69"/>
      <c r="P163" s="179">
        <f>O163*H163</f>
        <v>0</v>
      </c>
      <c r="Q163" s="179">
        <v>0</v>
      </c>
      <c r="R163" s="179">
        <f>Q163*H163</f>
        <v>0</v>
      </c>
      <c r="S163" s="179">
        <v>0</v>
      </c>
      <c r="T163" s="180">
        <f>S163*H163</f>
        <v>0</v>
      </c>
      <c r="AR163" s="181" t="s">
        <v>119</v>
      </c>
      <c r="AT163" s="181" t="s">
        <v>115</v>
      </c>
      <c r="AU163" s="181" t="s">
        <v>120</v>
      </c>
      <c r="AY163" s="14" t="s">
        <v>113</v>
      </c>
      <c r="BE163" s="182">
        <f>IF(N163="základná",J163,0)</f>
        <v>0</v>
      </c>
      <c r="BF163" s="182">
        <f>IF(N163="znížená",J163,0)</f>
        <v>0</v>
      </c>
      <c r="BG163" s="182">
        <f>IF(N163="zákl. prenesená",J163,0)</f>
        <v>0</v>
      </c>
      <c r="BH163" s="182">
        <f>IF(N163="zníž. prenesená",J163,0)</f>
        <v>0</v>
      </c>
      <c r="BI163" s="182">
        <f>IF(N163="nulová",J163,0)</f>
        <v>0</v>
      </c>
      <c r="BJ163" s="14" t="s">
        <v>120</v>
      </c>
      <c r="BK163" s="183">
        <f>ROUND(I163*H163,3)</f>
        <v>0</v>
      </c>
      <c r="BL163" s="14" t="s">
        <v>119</v>
      </c>
      <c r="BM163" s="181" t="s">
        <v>229</v>
      </c>
    </row>
    <row r="164" s="1" customFormat="1" ht="24" customHeight="1">
      <c r="B164" s="170"/>
      <c r="C164" s="171" t="s">
        <v>179</v>
      </c>
      <c r="D164" s="171" t="s">
        <v>115</v>
      </c>
      <c r="E164" s="172" t="s">
        <v>218</v>
      </c>
      <c r="F164" s="173" t="s">
        <v>219</v>
      </c>
      <c r="G164" s="174" t="s">
        <v>182</v>
      </c>
      <c r="H164" s="175">
        <v>15</v>
      </c>
      <c r="I164" s="176"/>
      <c r="J164" s="175">
        <f>ROUND(I164*H164,3)</f>
        <v>0</v>
      </c>
      <c r="K164" s="173" t="s">
        <v>1</v>
      </c>
      <c r="L164" s="33"/>
      <c r="M164" s="177" t="s">
        <v>1</v>
      </c>
      <c r="N164" s="178" t="s">
        <v>38</v>
      </c>
      <c r="O164" s="69"/>
      <c r="P164" s="179">
        <f>O164*H164</f>
        <v>0</v>
      </c>
      <c r="Q164" s="179">
        <v>0</v>
      </c>
      <c r="R164" s="179">
        <f>Q164*H164</f>
        <v>0</v>
      </c>
      <c r="S164" s="179">
        <v>0</v>
      </c>
      <c r="T164" s="180">
        <f>S164*H164</f>
        <v>0</v>
      </c>
      <c r="AR164" s="181" t="s">
        <v>119</v>
      </c>
      <c r="AT164" s="181" t="s">
        <v>115</v>
      </c>
      <c r="AU164" s="181" t="s">
        <v>120</v>
      </c>
      <c r="AY164" s="14" t="s">
        <v>113</v>
      </c>
      <c r="BE164" s="182">
        <f>IF(N164="základná",J164,0)</f>
        <v>0</v>
      </c>
      <c r="BF164" s="182">
        <f>IF(N164="znížená",J164,0)</f>
        <v>0</v>
      </c>
      <c r="BG164" s="182">
        <f>IF(N164="zákl. prenesená",J164,0)</f>
        <v>0</v>
      </c>
      <c r="BH164" s="182">
        <f>IF(N164="zníž. prenesená",J164,0)</f>
        <v>0</v>
      </c>
      <c r="BI164" s="182">
        <f>IF(N164="nulová",J164,0)</f>
        <v>0</v>
      </c>
      <c r="BJ164" s="14" t="s">
        <v>120</v>
      </c>
      <c r="BK164" s="183">
        <f>ROUND(I164*H164,3)</f>
        <v>0</v>
      </c>
      <c r="BL164" s="14" t="s">
        <v>119</v>
      </c>
      <c r="BM164" s="181" t="s">
        <v>230</v>
      </c>
    </row>
    <row r="165" s="11" customFormat="1" ht="22.8" customHeight="1">
      <c r="B165" s="157"/>
      <c r="D165" s="158" t="s">
        <v>71</v>
      </c>
      <c r="E165" s="168" t="s">
        <v>231</v>
      </c>
      <c r="F165" s="168" t="s">
        <v>232</v>
      </c>
      <c r="I165" s="160"/>
      <c r="J165" s="169">
        <f>BK165</f>
        <v>0</v>
      </c>
      <c r="L165" s="157"/>
      <c r="M165" s="162"/>
      <c r="N165" s="163"/>
      <c r="O165" s="163"/>
      <c r="P165" s="164">
        <f>SUM(P166:P169)</f>
        <v>0</v>
      </c>
      <c r="Q165" s="163"/>
      <c r="R165" s="164">
        <f>SUM(R166:R169)</f>
        <v>0</v>
      </c>
      <c r="S165" s="163"/>
      <c r="T165" s="165">
        <f>SUM(T166:T169)</f>
        <v>0</v>
      </c>
      <c r="AR165" s="158" t="s">
        <v>80</v>
      </c>
      <c r="AT165" s="166" t="s">
        <v>71</v>
      </c>
      <c r="AU165" s="166" t="s">
        <v>80</v>
      </c>
      <c r="AY165" s="158" t="s">
        <v>113</v>
      </c>
      <c r="BK165" s="167">
        <f>SUM(BK166:BK169)</f>
        <v>0</v>
      </c>
    </row>
    <row r="166" s="1" customFormat="1" ht="24" customHeight="1">
      <c r="B166" s="170"/>
      <c r="C166" s="171" t="s">
        <v>233</v>
      </c>
      <c r="D166" s="171" t="s">
        <v>115</v>
      </c>
      <c r="E166" s="172" t="s">
        <v>234</v>
      </c>
      <c r="F166" s="173" t="s">
        <v>235</v>
      </c>
      <c r="G166" s="174" t="s">
        <v>182</v>
      </c>
      <c r="H166" s="175">
        <v>215</v>
      </c>
      <c r="I166" s="176"/>
      <c r="J166" s="175">
        <f>ROUND(I166*H166,3)</f>
        <v>0</v>
      </c>
      <c r="K166" s="173" t="s">
        <v>1</v>
      </c>
      <c r="L166" s="33"/>
      <c r="M166" s="177" t="s">
        <v>1</v>
      </c>
      <c r="N166" s="178" t="s">
        <v>38</v>
      </c>
      <c r="O166" s="69"/>
      <c r="P166" s="179">
        <f>O166*H166</f>
        <v>0</v>
      </c>
      <c r="Q166" s="179">
        <v>0</v>
      </c>
      <c r="R166" s="179">
        <f>Q166*H166</f>
        <v>0</v>
      </c>
      <c r="S166" s="179">
        <v>0</v>
      </c>
      <c r="T166" s="180">
        <f>S166*H166</f>
        <v>0</v>
      </c>
      <c r="AR166" s="181" t="s">
        <v>119</v>
      </c>
      <c r="AT166" s="181" t="s">
        <v>115</v>
      </c>
      <c r="AU166" s="181" t="s">
        <v>120</v>
      </c>
      <c r="AY166" s="14" t="s">
        <v>113</v>
      </c>
      <c r="BE166" s="182">
        <f>IF(N166="základná",J166,0)</f>
        <v>0</v>
      </c>
      <c r="BF166" s="182">
        <f>IF(N166="znížená",J166,0)</f>
        <v>0</v>
      </c>
      <c r="BG166" s="182">
        <f>IF(N166="zákl. prenesená",J166,0)</f>
        <v>0</v>
      </c>
      <c r="BH166" s="182">
        <f>IF(N166="zníž. prenesená",J166,0)</f>
        <v>0</v>
      </c>
      <c r="BI166" s="182">
        <f>IF(N166="nulová",J166,0)</f>
        <v>0</v>
      </c>
      <c r="BJ166" s="14" t="s">
        <v>120</v>
      </c>
      <c r="BK166" s="183">
        <f>ROUND(I166*H166,3)</f>
        <v>0</v>
      </c>
      <c r="BL166" s="14" t="s">
        <v>119</v>
      </c>
      <c r="BM166" s="181" t="s">
        <v>236</v>
      </c>
    </row>
    <row r="167" s="1" customFormat="1" ht="16.5" customHeight="1">
      <c r="B167" s="170"/>
      <c r="C167" s="184" t="s">
        <v>183</v>
      </c>
      <c r="D167" s="184" t="s">
        <v>185</v>
      </c>
      <c r="E167" s="185" t="s">
        <v>237</v>
      </c>
      <c r="F167" s="186" t="s">
        <v>238</v>
      </c>
      <c r="G167" s="187" t="s">
        <v>182</v>
      </c>
      <c r="H167" s="188">
        <v>219.30000000000001</v>
      </c>
      <c r="I167" s="189"/>
      <c r="J167" s="188">
        <f>ROUND(I167*H167,3)</f>
        <v>0</v>
      </c>
      <c r="K167" s="186" t="s">
        <v>1</v>
      </c>
      <c r="L167" s="190"/>
      <c r="M167" s="191" t="s">
        <v>1</v>
      </c>
      <c r="N167" s="192" t="s">
        <v>38</v>
      </c>
      <c r="O167" s="69"/>
      <c r="P167" s="179">
        <f>O167*H167</f>
        <v>0</v>
      </c>
      <c r="Q167" s="179">
        <v>0</v>
      </c>
      <c r="R167" s="179">
        <f>Q167*H167</f>
        <v>0</v>
      </c>
      <c r="S167" s="179">
        <v>0</v>
      </c>
      <c r="T167" s="180">
        <f>S167*H167</f>
        <v>0</v>
      </c>
      <c r="AR167" s="181" t="s">
        <v>130</v>
      </c>
      <c r="AT167" s="181" t="s">
        <v>185</v>
      </c>
      <c r="AU167" s="181" t="s">
        <v>120</v>
      </c>
      <c r="AY167" s="14" t="s">
        <v>113</v>
      </c>
      <c r="BE167" s="182">
        <f>IF(N167="základná",J167,0)</f>
        <v>0</v>
      </c>
      <c r="BF167" s="182">
        <f>IF(N167="znížená",J167,0)</f>
        <v>0</v>
      </c>
      <c r="BG167" s="182">
        <f>IF(N167="zákl. prenesená",J167,0)</f>
        <v>0</v>
      </c>
      <c r="BH167" s="182">
        <f>IF(N167="zníž. prenesená",J167,0)</f>
        <v>0</v>
      </c>
      <c r="BI167" s="182">
        <f>IF(N167="nulová",J167,0)</f>
        <v>0</v>
      </c>
      <c r="BJ167" s="14" t="s">
        <v>120</v>
      </c>
      <c r="BK167" s="183">
        <f>ROUND(I167*H167,3)</f>
        <v>0</v>
      </c>
      <c r="BL167" s="14" t="s">
        <v>119</v>
      </c>
      <c r="BM167" s="181" t="s">
        <v>239</v>
      </c>
    </row>
    <row r="168" s="1" customFormat="1" ht="36" customHeight="1">
      <c r="B168" s="170"/>
      <c r="C168" s="171" t="s">
        <v>240</v>
      </c>
      <c r="D168" s="171" t="s">
        <v>115</v>
      </c>
      <c r="E168" s="172" t="s">
        <v>241</v>
      </c>
      <c r="F168" s="173" t="s">
        <v>242</v>
      </c>
      <c r="G168" s="174" t="s">
        <v>182</v>
      </c>
      <c r="H168" s="175">
        <v>215</v>
      </c>
      <c r="I168" s="176"/>
      <c r="J168" s="175">
        <f>ROUND(I168*H168,3)</f>
        <v>0</v>
      </c>
      <c r="K168" s="173" t="s">
        <v>1</v>
      </c>
      <c r="L168" s="33"/>
      <c r="M168" s="177" t="s">
        <v>1</v>
      </c>
      <c r="N168" s="178" t="s">
        <v>38</v>
      </c>
      <c r="O168" s="69"/>
      <c r="P168" s="179">
        <f>O168*H168</f>
        <v>0</v>
      </c>
      <c r="Q168" s="179">
        <v>0</v>
      </c>
      <c r="R168" s="179">
        <f>Q168*H168</f>
        <v>0</v>
      </c>
      <c r="S168" s="179">
        <v>0</v>
      </c>
      <c r="T168" s="180">
        <f>S168*H168</f>
        <v>0</v>
      </c>
      <c r="AR168" s="181" t="s">
        <v>119</v>
      </c>
      <c r="AT168" s="181" t="s">
        <v>115</v>
      </c>
      <c r="AU168" s="181" t="s">
        <v>120</v>
      </c>
      <c r="AY168" s="14" t="s">
        <v>113</v>
      </c>
      <c r="BE168" s="182">
        <f>IF(N168="základná",J168,0)</f>
        <v>0</v>
      </c>
      <c r="BF168" s="182">
        <f>IF(N168="znížená",J168,0)</f>
        <v>0</v>
      </c>
      <c r="BG168" s="182">
        <f>IF(N168="zákl. prenesená",J168,0)</f>
        <v>0</v>
      </c>
      <c r="BH168" s="182">
        <f>IF(N168="zníž. prenesená",J168,0)</f>
        <v>0</v>
      </c>
      <c r="BI168" s="182">
        <f>IF(N168="nulová",J168,0)</f>
        <v>0</v>
      </c>
      <c r="BJ168" s="14" t="s">
        <v>120</v>
      </c>
      <c r="BK168" s="183">
        <f>ROUND(I168*H168,3)</f>
        <v>0</v>
      </c>
      <c r="BL168" s="14" t="s">
        <v>119</v>
      </c>
      <c r="BM168" s="181" t="s">
        <v>243</v>
      </c>
    </row>
    <row r="169" s="1" customFormat="1" ht="24" customHeight="1">
      <c r="B169" s="170"/>
      <c r="C169" s="171" t="s">
        <v>189</v>
      </c>
      <c r="D169" s="171" t="s">
        <v>115</v>
      </c>
      <c r="E169" s="172" t="s">
        <v>244</v>
      </c>
      <c r="F169" s="173" t="s">
        <v>245</v>
      </c>
      <c r="G169" s="174" t="s">
        <v>182</v>
      </c>
      <c r="H169" s="175">
        <v>236.5</v>
      </c>
      <c r="I169" s="176"/>
      <c r="J169" s="175">
        <f>ROUND(I169*H169,3)</f>
        <v>0</v>
      </c>
      <c r="K169" s="173" t="s">
        <v>1</v>
      </c>
      <c r="L169" s="33"/>
      <c r="M169" s="177" t="s">
        <v>1</v>
      </c>
      <c r="N169" s="178" t="s">
        <v>38</v>
      </c>
      <c r="O169" s="69"/>
      <c r="P169" s="179">
        <f>O169*H169</f>
        <v>0</v>
      </c>
      <c r="Q169" s="179">
        <v>0</v>
      </c>
      <c r="R169" s="179">
        <f>Q169*H169</f>
        <v>0</v>
      </c>
      <c r="S169" s="179">
        <v>0</v>
      </c>
      <c r="T169" s="180">
        <f>S169*H169</f>
        <v>0</v>
      </c>
      <c r="AR169" s="181" t="s">
        <v>119</v>
      </c>
      <c r="AT169" s="181" t="s">
        <v>115</v>
      </c>
      <c r="AU169" s="181" t="s">
        <v>120</v>
      </c>
      <c r="AY169" s="14" t="s">
        <v>113</v>
      </c>
      <c r="BE169" s="182">
        <f>IF(N169="základná",J169,0)</f>
        <v>0</v>
      </c>
      <c r="BF169" s="182">
        <f>IF(N169="znížená",J169,0)</f>
        <v>0</v>
      </c>
      <c r="BG169" s="182">
        <f>IF(N169="zákl. prenesená",J169,0)</f>
        <v>0</v>
      </c>
      <c r="BH169" s="182">
        <f>IF(N169="zníž. prenesená",J169,0)</f>
        <v>0</v>
      </c>
      <c r="BI169" s="182">
        <f>IF(N169="nulová",J169,0)</f>
        <v>0</v>
      </c>
      <c r="BJ169" s="14" t="s">
        <v>120</v>
      </c>
      <c r="BK169" s="183">
        <f>ROUND(I169*H169,3)</f>
        <v>0</v>
      </c>
      <c r="BL169" s="14" t="s">
        <v>119</v>
      </c>
      <c r="BM169" s="181" t="s">
        <v>246</v>
      </c>
    </row>
    <row r="170" s="11" customFormat="1" ht="22.8" customHeight="1">
      <c r="B170" s="157"/>
      <c r="D170" s="158" t="s">
        <v>71</v>
      </c>
      <c r="E170" s="168" t="s">
        <v>130</v>
      </c>
      <c r="F170" s="168" t="s">
        <v>247</v>
      </c>
      <c r="I170" s="160"/>
      <c r="J170" s="169">
        <f>BK170</f>
        <v>0</v>
      </c>
      <c r="L170" s="157"/>
      <c r="M170" s="162"/>
      <c r="N170" s="163"/>
      <c r="O170" s="163"/>
      <c r="P170" s="164">
        <f>SUM(P171:P173)</f>
        <v>0</v>
      </c>
      <c r="Q170" s="163"/>
      <c r="R170" s="164">
        <f>SUM(R171:R173)</f>
        <v>2.0570399999999998</v>
      </c>
      <c r="S170" s="163"/>
      <c r="T170" s="165">
        <f>SUM(T171:T173)</f>
        <v>0</v>
      </c>
      <c r="AR170" s="158" t="s">
        <v>80</v>
      </c>
      <c r="AT170" s="166" t="s">
        <v>71</v>
      </c>
      <c r="AU170" s="166" t="s">
        <v>80</v>
      </c>
      <c r="AY170" s="158" t="s">
        <v>113</v>
      </c>
      <c r="BK170" s="167">
        <f>SUM(BK171:BK173)</f>
        <v>0</v>
      </c>
    </row>
    <row r="171" s="1" customFormat="1" ht="16.5" customHeight="1">
      <c r="B171" s="170"/>
      <c r="C171" s="171" t="s">
        <v>248</v>
      </c>
      <c r="D171" s="171" t="s">
        <v>115</v>
      </c>
      <c r="E171" s="172" t="s">
        <v>249</v>
      </c>
      <c r="F171" s="173" t="s">
        <v>250</v>
      </c>
      <c r="G171" s="174" t="s">
        <v>118</v>
      </c>
      <c r="H171" s="175">
        <v>9</v>
      </c>
      <c r="I171" s="176"/>
      <c r="J171" s="175">
        <f>ROUND(I171*H171,3)</f>
        <v>0</v>
      </c>
      <c r="K171" s="173" t="s">
        <v>251</v>
      </c>
      <c r="L171" s="33"/>
      <c r="M171" s="177" t="s">
        <v>1</v>
      </c>
      <c r="N171" s="178" t="s">
        <v>38</v>
      </c>
      <c r="O171" s="69"/>
      <c r="P171" s="179">
        <f>O171*H171</f>
        <v>0</v>
      </c>
      <c r="Q171" s="179">
        <v>0.016559999999999998</v>
      </c>
      <c r="R171" s="179">
        <f>Q171*H171</f>
        <v>0.14903999999999998</v>
      </c>
      <c r="S171" s="179">
        <v>0</v>
      </c>
      <c r="T171" s="180">
        <f>S171*H171</f>
        <v>0</v>
      </c>
      <c r="AR171" s="181" t="s">
        <v>119</v>
      </c>
      <c r="AT171" s="181" t="s">
        <v>115</v>
      </c>
      <c r="AU171" s="181" t="s">
        <v>120</v>
      </c>
      <c r="AY171" s="14" t="s">
        <v>113</v>
      </c>
      <c r="BE171" s="182">
        <f>IF(N171="základná",J171,0)</f>
        <v>0</v>
      </c>
      <c r="BF171" s="182">
        <f>IF(N171="znížená",J171,0)</f>
        <v>0</v>
      </c>
      <c r="BG171" s="182">
        <f>IF(N171="zákl. prenesená",J171,0)</f>
        <v>0</v>
      </c>
      <c r="BH171" s="182">
        <f>IF(N171="zníž. prenesená",J171,0)</f>
        <v>0</v>
      </c>
      <c r="BI171" s="182">
        <f>IF(N171="nulová",J171,0)</f>
        <v>0</v>
      </c>
      <c r="BJ171" s="14" t="s">
        <v>120</v>
      </c>
      <c r="BK171" s="183">
        <f>ROUND(I171*H171,3)</f>
        <v>0</v>
      </c>
      <c r="BL171" s="14" t="s">
        <v>119</v>
      </c>
      <c r="BM171" s="181" t="s">
        <v>252</v>
      </c>
    </row>
    <row r="172" s="1" customFormat="1" ht="24" customHeight="1">
      <c r="B172" s="170"/>
      <c r="C172" s="184" t="s">
        <v>253</v>
      </c>
      <c r="D172" s="184" t="s">
        <v>185</v>
      </c>
      <c r="E172" s="185" t="s">
        <v>254</v>
      </c>
      <c r="F172" s="186" t="s">
        <v>255</v>
      </c>
      <c r="G172" s="187" t="s">
        <v>118</v>
      </c>
      <c r="H172" s="188">
        <v>9</v>
      </c>
      <c r="I172" s="189"/>
      <c r="J172" s="188">
        <f>ROUND(I172*H172,3)</f>
        <v>0</v>
      </c>
      <c r="K172" s="186" t="s">
        <v>251</v>
      </c>
      <c r="L172" s="190"/>
      <c r="M172" s="191" t="s">
        <v>1</v>
      </c>
      <c r="N172" s="192" t="s">
        <v>38</v>
      </c>
      <c r="O172" s="69"/>
      <c r="P172" s="179">
        <f>O172*H172</f>
        <v>0</v>
      </c>
      <c r="Q172" s="179">
        <v>0.21199999999999999</v>
      </c>
      <c r="R172" s="179">
        <f>Q172*H172</f>
        <v>1.9079999999999999</v>
      </c>
      <c r="S172" s="179">
        <v>0</v>
      </c>
      <c r="T172" s="180">
        <f>S172*H172</f>
        <v>0</v>
      </c>
      <c r="AR172" s="181" t="s">
        <v>130</v>
      </c>
      <c r="AT172" s="181" t="s">
        <v>185</v>
      </c>
      <c r="AU172" s="181" t="s">
        <v>120</v>
      </c>
      <c r="AY172" s="14" t="s">
        <v>113</v>
      </c>
      <c r="BE172" s="182">
        <f>IF(N172="základná",J172,0)</f>
        <v>0</v>
      </c>
      <c r="BF172" s="182">
        <f>IF(N172="znížená",J172,0)</f>
        <v>0</v>
      </c>
      <c r="BG172" s="182">
        <f>IF(N172="zákl. prenesená",J172,0)</f>
        <v>0</v>
      </c>
      <c r="BH172" s="182">
        <f>IF(N172="zníž. prenesená",J172,0)</f>
        <v>0</v>
      </c>
      <c r="BI172" s="182">
        <f>IF(N172="nulová",J172,0)</f>
        <v>0</v>
      </c>
      <c r="BJ172" s="14" t="s">
        <v>120</v>
      </c>
      <c r="BK172" s="183">
        <f>ROUND(I172*H172,3)</f>
        <v>0</v>
      </c>
      <c r="BL172" s="14" t="s">
        <v>119</v>
      </c>
      <c r="BM172" s="181" t="s">
        <v>256</v>
      </c>
    </row>
    <row r="173" s="1" customFormat="1" ht="24" customHeight="1">
      <c r="B173" s="170"/>
      <c r="C173" s="171" t="s">
        <v>257</v>
      </c>
      <c r="D173" s="171" t="s">
        <v>115</v>
      </c>
      <c r="E173" s="172" t="s">
        <v>258</v>
      </c>
      <c r="F173" s="173" t="s">
        <v>259</v>
      </c>
      <c r="G173" s="174" t="s">
        <v>118</v>
      </c>
      <c r="H173" s="175">
        <v>3</v>
      </c>
      <c r="I173" s="176"/>
      <c r="J173" s="175">
        <f>ROUND(I173*H173,3)</f>
        <v>0</v>
      </c>
      <c r="K173" s="173" t="s">
        <v>1</v>
      </c>
      <c r="L173" s="33"/>
      <c r="M173" s="177" t="s">
        <v>1</v>
      </c>
      <c r="N173" s="178" t="s">
        <v>38</v>
      </c>
      <c r="O173" s="69"/>
      <c r="P173" s="179">
        <f>O173*H173</f>
        <v>0</v>
      </c>
      <c r="Q173" s="179">
        <v>0</v>
      </c>
      <c r="R173" s="179">
        <f>Q173*H173</f>
        <v>0</v>
      </c>
      <c r="S173" s="179">
        <v>0</v>
      </c>
      <c r="T173" s="180">
        <f>S173*H173</f>
        <v>0</v>
      </c>
      <c r="AR173" s="181" t="s">
        <v>119</v>
      </c>
      <c r="AT173" s="181" t="s">
        <v>115</v>
      </c>
      <c r="AU173" s="181" t="s">
        <v>120</v>
      </c>
      <c r="AY173" s="14" t="s">
        <v>113</v>
      </c>
      <c r="BE173" s="182">
        <f>IF(N173="základná",J173,0)</f>
        <v>0</v>
      </c>
      <c r="BF173" s="182">
        <f>IF(N173="znížená",J173,0)</f>
        <v>0</v>
      </c>
      <c r="BG173" s="182">
        <f>IF(N173="zákl. prenesená",J173,0)</f>
        <v>0</v>
      </c>
      <c r="BH173" s="182">
        <f>IF(N173="zníž. prenesená",J173,0)</f>
        <v>0</v>
      </c>
      <c r="BI173" s="182">
        <f>IF(N173="nulová",J173,0)</f>
        <v>0</v>
      </c>
      <c r="BJ173" s="14" t="s">
        <v>120</v>
      </c>
      <c r="BK173" s="183">
        <f>ROUND(I173*H173,3)</f>
        <v>0</v>
      </c>
      <c r="BL173" s="14" t="s">
        <v>119</v>
      </c>
      <c r="BM173" s="181" t="s">
        <v>260</v>
      </c>
    </row>
    <row r="174" s="11" customFormat="1" ht="22.8" customHeight="1">
      <c r="B174" s="157"/>
      <c r="D174" s="158" t="s">
        <v>71</v>
      </c>
      <c r="E174" s="168" t="s">
        <v>145</v>
      </c>
      <c r="F174" s="168" t="s">
        <v>261</v>
      </c>
      <c r="I174" s="160"/>
      <c r="J174" s="169">
        <f>BK174</f>
        <v>0</v>
      </c>
      <c r="L174" s="157"/>
      <c r="M174" s="162"/>
      <c r="N174" s="163"/>
      <c r="O174" s="163"/>
      <c r="P174" s="164">
        <f>SUM(P175:P188)</f>
        <v>0</v>
      </c>
      <c r="Q174" s="163"/>
      <c r="R174" s="164">
        <f>SUM(R175:R188)</f>
        <v>0</v>
      </c>
      <c r="S174" s="163"/>
      <c r="T174" s="165">
        <f>SUM(T175:T188)</f>
        <v>0</v>
      </c>
      <c r="AR174" s="158" t="s">
        <v>80</v>
      </c>
      <c r="AT174" s="166" t="s">
        <v>71</v>
      </c>
      <c r="AU174" s="166" t="s">
        <v>80</v>
      </c>
      <c r="AY174" s="158" t="s">
        <v>113</v>
      </c>
      <c r="BK174" s="167">
        <f>SUM(BK175:BK188)</f>
        <v>0</v>
      </c>
    </row>
    <row r="175" s="1" customFormat="1" ht="24" customHeight="1">
      <c r="B175" s="170"/>
      <c r="C175" s="171" t="s">
        <v>192</v>
      </c>
      <c r="D175" s="171" t="s">
        <v>115</v>
      </c>
      <c r="E175" s="172" t="s">
        <v>262</v>
      </c>
      <c r="F175" s="173" t="s">
        <v>263</v>
      </c>
      <c r="G175" s="174" t="s">
        <v>118</v>
      </c>
      <c r="H175" s="175">
        <v>3</v>
      </c>
      <c r="I175" s="176"/>
      <c r="J175" s="175">
        <f>ROUND(I175*H175,3)</f>
        <v>0</v>
      </c>
      <c r="K175" s="173" t="s">
        <v>1</v>
      </c>
      <c r="L175" s="33"/>
      <c r="M175" s="177" t="s">
        <v>1</v>
      </c>
      <c r="N175" s="178" t="s">
        <v>38</v>
      </c>
      <c r="O175" s="69"/>
      <c r="P175" s="179">
        <f>O175*H175</f>
        <v>0</v>
      </c>
      <c r="Q175" s="179">
        <v>0</v>
      </c>
      <c r="R175" s="179">
        <f>Q175*H175</f>
        <v>0</v>
      </c>
      <c r="S175" s="179">
        <v>0</v>
      </c>
      <c r="T175" s="180">
        <f>S175*H175</f>
        <v>0</v>
      </c>
      <c r="AR175" s="181" t="s">
        <v>119</v>
      </c>
      <c r="AT175" s="181" t="s">
        <v>115</v>
      </c>
      <c r="AU175" s="181" t="s">
        <v>120</v>
      </c>
      <c r="AY175" s="14" t="s">
        <v>113</v>
      </c>
      <c r="BE175" s="182">
        <f>IF(N175="základná",J175,0)</f>
        <v>0</v>
      </c>
      <c r="BF175" s="182">
        <f>IF(N175="znížená",J175,0)</f>
        <v>0</v>
      </c>
      <c r="BG175" s="182">
        <f>IF(N175="zákl. prenesená",J175,0)</f>
        <v>0</v>
      </c>
      <c r="BH175" s="182">
        <f>IF(N175="zníž. prenesená",J175,0)</f>
        <v>0</v>
      </c>
      <c r="BI175" s="182">
        <f>IF(N175="nulová",J175,0)</f>
        <v>0</v>
      </c>
      <c r="BJ175" s="14" t="s">
        <v>120</v>
      </c>
      <c r="BK175" s="183">
        <f>ROUND(I175*H175,3)</f>
        <v>0</v>
      </c>
      <c r="BL175" s="14" t="s">
        <v>119</v>
      </c>
      <c r="BM175" s="181" t="s">
        <v>264</v>
      </c>
    </row>
    <row r="176" s="1" customFormat="1" ht="16.5" customHeight="1">
      <c r="B176" s="170"/>
      <c r="C176" s="184" t="s">
        <v>265</v>
      </c>
      <c r="D176" s="184" t="s">
        <v>185</v>
      </c>
      <c r="E176" s="185" t="s">
        <v>266</v>
      </c>
      <c r="F176" s="186" t="s">
        <v>267</v>
      </c>
      <c r="G176" s="187" t="s">
        <v>118</v>
      </c>
      <c r="H176" s="188">
        <v>9</v>
      </c>
      <c r="I176" s="189"/>
      <c r="J176" s="188">
        <f>ROUND(I176*H176,3)</f>
        <v>0</v>
      </c>
      <c r="K176" s="186" t="s">
        <v>1</v>
      </c>
      <c r="L176" s="190"/>
      <c r="M176" s="191" t="s">
        <v>1</v>
      </c>
      <c r="N176" s="192" t="s">
        <v>38</v>
      </c>
      <c r="O176" s="69"/>
      <c r="P176" s="179">
        <f>O176*H176</f>
        <v>0</v>
      </c>
      <c r="Q176" s="179">
        <v>0</v>
      </c>
      <c r="R176" s="179">
        <f>Q176*H176</f>
        <v>0</v>
      </c>
      <c r="S176" s="179">
        <v>0</v>
      </c>
      <c r="T176" s="180">
        <f>S176*H176</f>
        <v>0</v>
      </c>
      <c r="AR176" s="181" t="s">
        <v>130</v>
      </c>
      <c r="AT176" s="181" t="s">
        <v>185</v>
      </c>
      <c r="AU176" s="181" t="s">
        <v>120</v>
      </c>
      <c r="AY176" s="14" t="s">
        <v>113</v>
      </c>
      <c r="BE176" s="182">
        <f>IF(N176="základná",J176,0)</f>
        <v>0</v>
      </c>
      <c r="BF176" s="182">
        <f>IF(N176="znížená",J176,0)</f>
        <v>0</v>
      </c>
      <c r="BG176" s="182">
        <f>IF(N176="zákl. prenesená",J176,0)</f>
        <v>0</v>
      </c>
      <c r="BH176" s="182">
        <f>IF(N176="zníž. prenesená",J176,0)</f>
        <v>0</v>
      </c>
      <c r="BI176" s="182">
        <f>IF(N176="nulová",J176,0)</f>
        <v>0</v>
      </c>
      <c r="BJ176" s="14" t="s">
        <v>120</v>
      </c>
      <c r="BK176" s="183">
        <f>ROUND(I176*H176,3)</f>
        <v>0</v>
      </c>
      <c r="BL176" s="14" t="s">
        <v>119</v>
      </c>
      <c r="BM176" s="181" t="s">
        <v>268</v>
      </c>
    </row>
    <row r="177" s="1" customFormat="1" ht="16.5" customHeight="1">
      <c r="B177" s="170"/>
      <c r="C177" s="184" t="s">
        <v>196</v>
      </c>
      <c r="D177" s="184" t="s">
        <v>185</v>
      </c>
      <c r="E177" s="185" t="s">
        <v>269</v>
      </c>
      <c r="F177" s="186" t="s">
        <v>270</v>
      </c>
      <c r="G177" s="187" t="s">
        <v>118</v>
      </c>
      <c r="H177" s="188">
        <v>3</v>
      </c>
      <c r="I177" s="189"/>
      <c r="J177" s="188">
        <f>ROUND(I177*H177,3)</f>
        <v>0</v>
      </c>
      <c r="K177" s="186" t="s">
        <v>1</v>
      </c>
      <c r="L177" s="190"/>
      <c r="M177" s="191" t="s">
        <v>1</v>
      </c>
      <c r="N177" s="192" t="s">
        <v>38</v>
      </c>
      <c r="O177" s="69"/>
      <c r="P177" s="179">
        <f>O177*H177</f>
        <v>0</v>
      </c>
      <c r="Q177" s="179">
        <v>0</v>
      </c>
      <c r="R177" s="179">
        <f>Q177*H177</f>
        <v>0</v>
      </c>
      <c r="S177" s="179">
        <v>0</v>
      </c>
      <c r="T177" s="180">
        <f>S177*H177</f>
        <v>0</v>
      </c>
      <c r="AR177" s="181" t="s">
        <v>130</v>
      </c>
      <c r="AT177" s="181" t="s">
        <v>185</v>
      </c>
      <c r="AU177" s="181" t="s">
        <v>120</v>
      </c>
      <c r="AY177" s="14" t="s">
        <v>113</v>
      </c>
      <c r="BE177" s="182">
        <f>IF(N177="základná",J177,0)</f>
        <v>0</v>
      </c>
      <c r="BF177" s="182">
        <f>IF(N177="znížená",J177,0)</f>
        <v>0</v>
      </c>
      <c r="BG177" s="182">
        <f>IF(N177="zákl. prenesená",J177,0)</f>
        <v>0</v>
      </c>
      <c r="BH177" s="182">
        <f>IF(N177="zníž. prenesená",J177,0)</f>
        <v>0</v>
      </c>
      <c r="BI177" s="182">
        <f>IF(N177="nulová",J177,0)</f>
        <v>0</v>
      </c>
      <c r="BJ177" s="14" t="s">
        <v>120</v>
      </c>
      <c r="BK177" s="183">
        <f>ROUND(I177*H177,3)</f>
        <v>0</v>
      </c>
      <c r="BL177" s="14" t="s">
        <v>119</v>
      </c>
      <c r="BM177" s="181" t="s">
        <v>271</v>
      </c>
    </row>
    <row r="178" s="1" customFormat="1" ht="24" customHeight="1">
      <c r="B178" s="170"/>
      <c r="C178" s="171" t="s">
        <v>272</v>
      </c>
      <c r="D178" s="171" t="s">
        <v>115</v>
      </c>
      <c r="E178" s="172" t="s">
        <v>273</v>
      </c>
      <c r="F178" s="173" t="s">
        <v>274</v>
      </c>
      <c r="G178" s="174" t="s">
        <v>118</v>
      </c>
      <c r="H178" s="175">
        <v>6</v>
      </c>
      <c r="I178" s="176"/>
      <c r="J178" s="175">
        <f>ROUND(I178*H178,3)</f>
        <v>0</v>
      </c>
      <c r="K178" s="173" t="s">
        <v>1</v>
      </c>
      <c r="L178" s="33"/>
      <c r="M178" s="177" t="s">
        <v>1</v>
      </c>
      <c r="N178" s="178" t="s">
        <v>38</v>
      </c>
      <c r="O178" s="69"/>
      <c r="P178" s="179">
        <f>O178*H178</f>
        <v>0</v>
      </c>
      <c r="Q178" s="179">
        <v>0</v>
      </c>
      <c r="R178" s="179">
        <f>Q178*H178</f>
        <v>0</v>
      </c>
      <c r="S178" s="179">
        <v>0</v>
      </c>
      <c r="T178" s="180">
        <f>S178*H178</f>
        <v>0</v>
      </c>
      <c r="AR178" s="181" t="s">
        <v>119</v>
      </c>
      <c r="AT178" s="181" t="s">
        <v>115</v>
      </c>
      <c r="AU178" s="181" t="s">
        <v>120</v>
      </c>
      <c r="AY178" s="14" t="s">
        <v>113</v>
      </c>
      <c r="BE178" s="182">
        <f>IF(N178="základná",J178,0)</f>
        <v>0</v>
      </c>
      <c r="BF178" s="182">
        <f>IF(N178="znížená",J178,0)</f>
        <v>0</v>
      </c>
      <c r="BG178" s="182">
        <f>IF(N178="zákl. prenesená",J178,0)</f>
        <v>0</v>
      </c>
      <c r="BH178" s="182">
        <f>IF(N178="zníž. prenesená",J178,0)</f>
        <v>0</v>
      </c>
      <c r="BI178" s="182">
        <f>IF(N178="nulová",J178,0)</f>
        <v>0</v>
      </c>
      <c r="BJ178" s="14" t="s">
        <v>120</v>
      </c>
      <c r="BK178" s="183">
        <f>ROUND(I178*H178,3)</f>
        <v>0</v>
      </c>
      <c r="BL178" s="14" t="s">
        <v>119</v>
      </c>
      <c r="BM178" s="181" t="s">
        <v>275</v>
      </c>
    </row>
    <row r="179" s="1" customFormat="1" ht="36" customHeight="1">
      <c r="B179" s="170"/>
      <c r="C179" s="184" t="s">
        <v>199</v>
      </c>
      <c r="D179" s="184" t="s">
        <v>185</v>
      </c>
      <c r="E179" s="185" t="s">
        <v>276</v>
      </c>
      <c r="F179" s="186" t="s">
        <v>277</v>
      </c>
      <c r="G179" s="187" t="s">
        <v>118</v>
      </c>
      <c r="H179" s="188">
        <v>2</v>
      </c>
      <c r="I179" s="189"/>
      <c r="J179" s="188">
        <f>ROUND(I179*H179,3)</f>
        <v>0</v>
      </c>
      <c r="K179" s="186" t="s">
        <v>1</v>
      </c>
      <c r="L179" s="190"/>
      <c r="M179" s="191" t="s">
        <v>1</v>
      </c>
      <c r="N179" s="192" t="s">
        <v>38</v>
      </c>
      <c r="O179" s="69"/>
      <c r="P179" s="179">
        <f>O179*H179</f>
        <v>0</v>
      </c>
      <c r="Q179" s="179">
        <v>0</v>
      </c>
      <c r="R179" s="179">
        <f>Q179*H179</f>
        <v>0</v>
      </c>
      <c r="S179" s="179">
        <v>0</v>
      </c>
      <c r="T179" s="180">
        <f>S179*H179</f>
        <v>0</v>
      </c>
      <c r="AR179" s="181" t="s">
        <v>130</v>
      </c>
      <c r="AT179" s="181" t="s">
        <v>185</v>
      </c>
      <c r="AU179" s="181" t="s">
        <v>120</v>
      </c>
      <c r="AY179" s="14" t="s">
        <v>113</v>
      </c>
      <c r="BE179" s="182">
        <f>IF(N179="základná",J179,0)</f>
        <v>0</v>
      </c>
      <c r="BF179" s="182">
        <f>IF(N179="znížená",J179,0)</f>
        <v>0</v>
      </c>
      <c r="BG179" s="182">
        <f>IF(N179="zákl. prenesená",J179,0)</f>
        <v>0</v>
      </c>
      <c r="BH179" s="182">
        <f>IF(N179="zníž. prenesená",J179,0)</f>
        <v>0</v>
      </c>
      <c r="BI179" s="182">
        <f>IF(N179="nulová",J179,0)</f>
        <v>0</v>
      </c>
      <c r="BJ179" s="14" t="s">
        <v>120</v>
      </c>
      <c r="BK179" s="183">
        <f>ROUND(I179*H179,3)</f>
        <v>0</v>
      </c>
      <c r="BL179" s="14" t="s">
        <v>119</v>
      </c>
      <c r="BM179" s="181" t="s">
        <v>278</v>
      </c>
    </row>
    <row r="180" s="1" customFormat="1" ht="36" customHeight="1">
      <c r="B180" s="170"/>
      <c r="C180" s="184" t="s">
        <v>279</v>
      </c>
      <c r="D180" s="184" t="s">
        <v>185</v>
      </c>
      <c r="E180" s="185" t="s">
        <v>280</v>
      </c>
      <c r="F180" s="186" t="s">
        <v>281</v>
      </c>
      <c r="G180" s="187" t="s">
        <v>118</v>
      </c>
      <c r="H180" s="188">
        <v>1</v>
      </c>
      <c r="I180" s="189"/>
      <c r="J180" s="188">
        <f>ROUND(I180*H180,3)</f>
        <v>0</v>
      </c>
      <c r="K180" s="186" t="s">
        <v>1</v>
      </c>
      <c r="L180" s="190"/>
      <c r="M180" s="191" t="s">
        <v>1</v>
      </c>
      <c r="N180" s="192" t="s">
        <v>38</v>
      </c>
      <c r="O180" s="69"/>
      <c r="P180" s="179">
        <f>O180*H180</f>
        <v>0</v>
      </c>
      <c r="Q180" s="179">
        <v>0</v>
      </c>
      <c r="R180" s="179">
        <f>Q180*H180</f>
        <v>0</v>
      </c>
      <c r="S180" s="179">
        <v>0</v>
      </c>
      <c r="T180" s="180">
        <f>S180*H180</f>
        <v>0</v>
      </c>
      <c r="AR180" s="181" t="s">
        <v>130</v>
      </c>
      <c r="AT180" s="181" t="s">
        <v>185</v>
      </c>
      <c r="AU180" s="181" t="s">
        <v>120</v>
      </c>
      <c r="AY180" s="14" t="s">
        <v>113</v>
      </c>
      <c r="BE180" s="182">
        <f>IF(N180="základná",J180,0)</f>
        <v>0</v>
      </c>
      <c r="BF180" s="182">
        <f>IF(N180="znížená",J180,0)</f>
        <v>0</v>
      </c>
      <c r="BG180" s="182">
        <f>IF(N180="zákl. prenesená",J180,0)</f>
        <v>0</v>
      </c>
      <c r="BH180" s="182">
        <f>IF(N180="zníž. prenesená",J180,0)</f>
        <v>0</v>
      </c>
      <c r="BI180" s="182">
        <f>IF(N180="nulová",J180,0)</f>
        <v>0</v>
      </c>
      <c r="BJ180" s="14" t="s">
        <v>120</v>
      </c>
      <c r="BK180" s="183">
        <f>ROUND(I180*H180,3)</f>
        <v>0</v>
      </c>
      <c r="BL180" s="14" t="s">
        <v>119</v>
      </c>
      <c r="BM180" s="181" t="s">
        <v>282</v>
      </c>
    </row>
    <row r="181" s="1" customFormat="1" ht="36" customHeight="1">
      <c r="B181" s="170"/>
      <c r="C181" s="184" t="s">
        <v>204</v>
      </c>
      <c r="D181" s="184" t="s">
        <v>185</v>
      </c>
      <c r="E181" s="185" t="s">
        <v>283</v>
      </c>
      <c r="F181" s="186" t="s">
        <v>284</v>
      </c>
      <c r="G181" s="187" t="s">
        <v>118</v>
      </c>
      <c r="H181" s="188">
        <v>3</v>
      </c>
      <c r="I181" s="189"/>
      <c r="J181" s="188">
        <f>ROUND(I181*H181,3)</f>
        <v>0</v>
      </c>
      <c r="K181" s="186" t="s">
        <v>1</v>
      </c>
      <c r="L181" s="190"/>
      <c r="M181" s="191" t="s">
        <v>1</v>
      </c>
      <c r="N181" s="192" t="s">
        <v>38</v>
      </c>
      <c r="O181" s="69"/>
      <c r="P181" s="179">
        <f>O181*H181</f>
        <v>0</v>
      </c>
      <c r="Q181" s="179">
        <v>0</v>
      </c>
      <c r="R181" s="179">
        <f>Q181*H181</f>
        <v>0</v>
      </c>
      <c r="S181" s="179">
        <v>0</v>
      </c>
      <c r="T181" s="180">
        <f>S181*H181</f>
        <v>0</v>
      </c>
      <c r="AR181" s="181" t="s">
        <v>130</v>
      </c>
      <c r="AT181" s="181" t="s">
        <v>185</v>
      </c>
      <c r="AU181" s="181" t="s">
        <v>120</v>
      </c>
      <c r="AY181" s="14" t="s">
        <v>113</v>
      </c>
      <c r="BE181" s="182">
        <f>IF(N181="základná",J181,0)</f>
        <v>0</v>
      </c>
      <c r="BF181" s="182">
        <f>IF(N181="znížená",J181,0)</f>
        <v>0</v>
      </c>
      <c r="BG181" s="182">
        <f>IF(N181="zákl. prenesená",J181,0)</f>
        <v>0</v>
      </c>
      <c r="BH181" s="182">
        <f>IF(N181="zníž. prenesená",J181,0)</f>
        <v>0</v>
      </c>
      <c r="BI181" s="182">
        <f>IF(N181="nulová",J181,0)</f>
        <v>0</v>
      </c>
      <c r="BJ181" s="14" t="s">
        <v>120</v>
      </c>
      <c r="BK181" s="183">
        <f>ROUND(I181*H181,3)</f>
        <v>0</v>
      </c>
      <c r="BL181" s="14" t="s">
        <v>119</v>
      </c>
      <c r="BM181" s="181" t="s">
        <v>285</v>
      </c>
    </row>
    <row r="182" s="1" customFormat="1" ht="36" customHeight="1">
      <c r="B182" s="170"/>
      <c r="C182" s="171" t="s">
        <v>286</v>
      </c>
      <c r="D182" s="171" t="s">
        <v>115</v>
      </c>
      <c r="E182" s="172" t="s">
        <v>287</v>
      </c>
      <c r="F182" s="173" t="s">
        <v>288</v>
      </c>
      <c r="G182" s="174" t="s">
        <v>289</v>
      </c>
      <c r="H182" s="175">
        <v>115</v>
      </c>
      <c r="I182" s="176"/>
      <c r="J182" s="175">
        <f>ROUND(I182*H182,3)</f>
        <v>0</v>
      </c>
      <c r="K182" s="173" t="s">
        <v>1</v>
      </c>
      <c r="L182" s="33"/>
      <c r="M182" s="177" t="s">
        <v>1</v>
      </c>
      <c r="N182" s="178" t="s">
        <v>38</v>
      </c>
      <c r="O182" s="69"/>
      <c r="P182" s="179">
        <f>O182*H182</f>
        <v>0</v>
      </c>
      <c r="Q182" s="179">
        <v>0</v>
      </c>
      <c r="R182" s="179">
        <f>Q182*H182</f>
        <v>0</v>
      </c>
      <c r="S182" s="179">
        <v>0</v>
      </c>
      <c r="T182" s="180">
        <f>S182*H182</f>
        <v>0</v>
      </c>
      <c r="AR182" s="181" t="s">
        <v>119</v>
      </c>
      <c r="AT182" s="181" t="s">
        <v>115</v>
      </c>
      <c r="AU182" s="181" t="s">
        <v>120</v>
      </c>
      <c r="AY182" s="14" t="s">
        <v>113</v>
      </c>
      <c r="BE182" s="182">
        <f>IF(N182="základná",J182,0)</f>
        <v>0</v>
      </c>
      <c r="BF182" s="182">
        <f>IF(N182="znížená",J182,0)</f>
        <v>0</v>
      </c>
      <c r="BG182" s="182">
        <f>IF(N182="zákl. prenesená",J182,0)</f>
        <v>0</v>
      </c>
      <c r="BH182" s="182">
        <f>IF(N182="zníž. prenesená",J182,0)</f>
        <v>0</v>
      </c>
      <c r="BI182" s="182">
        <f>IF(N182="nulová",J182,0)</f>
        <v>0</v>
      </c>
      <c r="BJ182" s="14" t="s">
        <v>120</v>
      </c>
      <c r="BK182" s="183">
        <f>ROUND(I182*H182,3)</f>
        <v>0</v>
      </c>
      <c r="BL182" s="14" t="s">
        <v>119</v>
      </c>
      <c r="BM182" s="181" t="s">
        <v>290</v>
      </c>
    </row>
    <row r="183" s="1" customFormat="1" ht="24" customHeight="1">
      <c r="B183" s="170"/>
      <c r="C183" s="184" t="s">
        <v>207</v>
      </c>
      <c r="D183" s="184" t="s">
        <v>185</v>
      </c>
      <c r="E183" s="185" t="s">
        <v>291</v>
      </c>
      <c r="F183" s="186" t="s">
        <v>292</v>
      </c>
      <c r="G183" s="187" t="s">
        <v>118</v>
      </c>
      <c r="H183" s="188">
        <v>116.15000000000001</v>
      </c>
      <c r="I183" s="189"/>
      <c r="J183" s="188">
        <f>ROUND(I183*H183,3)</f>
        <v>0</v>
      </c>
      <c r="K183" s="186" t="s">
        <v>1</v>
      </c>
      <c r="L183" s="190"/>
      <c r="M183" s="191" t="s">
        <v>1</v>
      </c>
      <c r="N183" s="192" t="s">
        <v>38</v>
      </c>
      <c r="O183" s="69"/>
      <c r="P183" s="179">
        <f>O183*H183</f>
        <v>0</v>
      </c>
      <c r="Q183" s="179">
        <v>0</v>
      </c>
      <c r="R183" s="179">
        <f>Q183*H183</f>
        <v>0</v>
      </c>
      <c r="S183" s="179">
        <v>0</v>
      </c>
      <c r="T183" s="180">
        <f>S183*H183</f>
        <v>0</v>
      </c>
      <c r="AR183" s="181" t="s">
        <v>130</v>
      </c>
      <c r="AT183" s="181" t="s">
        <v>185</v>
      </c>
      <c r="AU183" s="181" t="s">
        <v>120</v>
      </c>
      <c r="AY183" s="14" t="s">
        <v>113</v>
      </c>
      <c r="BE183" s="182">
        <f>IF(N183="základná",J183,0)</f>
        <v>0</v>
      </c>
      <c r="BF183" s="182">
        <f>IF(N183="znížená",J183,0)</f>
        <v>0</v>
      </c>
      <c r="BG183" s="182">
        <f>IF(N183="zákl. prenesená",J183,0)</f>
        <v>0</v>
      </c>
      <c r="BH183" s="182">
        <f>IF(N183="zníž. prenesená",J183,0)</f>
        <v>0</v>
      </c>
      <c r="BI183" s="182">
        <f>IF(N183="nulová",J183,0)</f>
        <v>0</v>
      </c>
      <c r="BJ183" s="14" t="s">
        <v>120</v>
      </c>
      <c r="BK183" s="183">
        <f>ROUND(I183*H183,3)</f>
        <v>0</v>
      </c>
      <c r="BL183" s="14" t="s">
        <v>119</v>
      </c>
      <c r="BM183" s="181" t="s">
        <v>293</v>
      </c>
    </row>
    <row r="184" s="1" customFormat="1" ht="24" customHeight="1">
      <c r="B184" s="170"/>
      <c r="C184" s="171" t="s">
        <v>294</v>
      </c>
      <c r="D184" s="171" t="s">
        <v>115</v>
      </c>
      <c r="E184" s="172" t="s">
        <v>295</v>
      </c>
      <c r="F184" s="173" t="s">
        <v>296</v>
      </c>
      <c r="G184" s="174" t="s">
        <v>289</v>
      </c>
      <c r="H184" s="175">
        <v>271</v>
      </c>
      <c r="I184" s="176"/>
      <c r="J184" s="175">
        <f>ROUND(I184*H184,3)</f>
        <v>0</v>
      </c>
      <c r="K184" s="173" t="s">
        <v>1</v>
      </c>
      <c r="L184" s="33"/>
      <c r="M184" s="177" t="s">
        <v>1</v>
      </c>
      <c r="N184" s="178" t="s">
        <v>38</v>
      </c>
      <c r="O184" s="69"/>
      <c r="P184" s="179">
        <f>O184*H184</f>
        <v>0</v>
      </c>
      <c r="Q184" s="179">
        <v>0</v>
      </c>
      <c r="R184" s="179">
        <f>Q184*H184</f>
        <v>0</v>
      </c>
      <c r="S184" s="179">
        <v>0</v>
      </c>
      <c r="T184" s="180">
        <f>S184*H184</f>
        <v>0</v>
      </c>
      <c r="AR184" s="181" t="s">
        <v>119</v>
      </c>
      <c r="AT184" s="181" t="s">
        <v>115</v>
      </c>
      <c r="AU184" s="181" t="s">
        <v>120</v>
      </c>
      <c r="AY184" s="14" t="s">
        <v>113</v>
      </c>
      <c r="BE184" s="182">
        <f>IF(N184="základná",J184,0)</f>
        <v>0</v>
      </c>
      <c r="BF184" s="182">
        <f>IF(N184="znížená",J184,0)</f>
        <v>0</v>
      </c>
      <c r="BG184" s="182">
        <f>IF(N184="zákl. prenesená",J184,0)</f>
        <v>0</v>
      </c>
      <c r="BH184" s="182">
        <f>IF(N184="zníž. prenesená",J184,0)</f>
        <v>0</v>
      </c>
      <c r="BI184" s="182">
        <f>IF(N184="nulová",J184,0)</f>
        <v>0</v>
      </c>
      <c r="BJ184" s="14" t="s">
        <v>120</v>
      </c>
      <c r="BK184" s="183">
        <f>ROUND(I184*H184,3)</f>
        <v>0</v>
      </c>
      <c r="BL184" s="14" t="s">
        <v>119</v>
      </c>
      <c r="BM184" s="181" t="s">
        <v>297</v>
      </c>
    </row>
    <row r="185" s="1" customFormat="1" ht="24" customHeight="1">
      <c r="B185" s="170"/>
      <c r="C185" s="184" t="s">
        <v>211</v>
      </c>
      <c r="D185" s="184" t="s">
        <v>185</v>
      </c>
      <c r="E185" s="185" t="s">
        <v>298</v>
      </c>
      <c r="F185" s="186" t="s">
        <v>299</v>
      </c>
      <c r="G185" s="187" t="s">
        <v>118</v>
      </c>
      <c r="H185" s="188">
        <v>121.2</v>
      </c>
      <c r="I185" s="189"/>
      <c r="J185" s="188">
        <f>ROUND(I185*H185,3)</f>
        <v>0</v>
      </c>
      <c r="K185" s="186" t="s">
        <v>1</v>
      </c>
      <c r="L185" s="190"/>
      <c r="M185" s="191" t="s">
        <v>1</v>
      </c>
      <c r="N185" s="192" t="s">
        <v>38</v>
      </c>
      <c r="O185" s="69"/>
      <c r="P185" s="179">
        <f>O185*H185</f>
        <v>0</v>
      </c>
      <c r="Q185" s="179">
        <v>0</v>
      </c>
      <c r="R185" s="179">
        <f>Q185*H185</f>
        <v>0</v>
      </c>
      <c r="S185" s="179">
        <v>0</v>
      </c>
      <c r="T185" s="180">
        <f>S185*H185</f>
        <v>0</v>
      </c>
      <c r="AR185" s="181" t="s">
        <v>130</v>
      </c>
      <c r="AT185" s="181" t="s">
        <v>185</v>
      </c>
      <c r="AU185" s="181" t="s">
        <v>120</v>
      </c>
      <c r="AY185" s="14" t="s">
        <v>113</v>
      </c>
      <c r="BE185" s="182">
        <f>IF(N185="základná",J185,0)</f>
        <v>0</v>
      </c>
      <c r="BF185" s="182">
        <f>IF(N185="znížená",J185,0)</f>
        <v>0</v>
      </c>
      <c r="BG185" s="182">
        <f>IF(N185="zákl. prenesená",J185,0)</f>
        <v>0</v>
      </c>
      <c r="BH185" s="182">
        <f>IF(N185="zníž. prenesená",J185,0)</f>
        <v>0</v>
      </c>
      <c r="BI185" s="182">
        <f>IF(N185="nulová",J185,0)</f>
        <v>0</v>
      </c>
      <c r="BJ185" s="14" t="s">
        <v>120</v>
      </c>
      <c r="BK185" s="183">
        <f>ROUND(I185*H185,3)</f>
        <v>0</v>
      </c>
      <c r="BL185" s="14" t="s">
        <v>119</v>
      </c>
      <c r="BM185" s="181" t="s">
        <v>300</v>
      </c>
    </row>
    <row r="186" s="1" customFormat="1" ht="24" customHeight="1">
      <c r="B186" s="170"/>
      <c r="C186" s="184" t="s">
        <v>301</v>
      </c>
      <c r="D186" s="184" t="s">
        <v>185</v>
      </c>
      <c r="E186" s="185" t="s">
        <v>302</v>
      </c>
      <c r="F186" s="186" t="s">
        <v>303</v>
      </c>
      <c r="G186" s="187" t="s">
        <v>118</v>
      </c>
      <c r="H186" s="188">
        <v>152.50999999999999</v>
      </c>
      <c r="I186" s="189"/>
      <c r="J186" s="188">
        <f>ROUND(I186*H186,3)</f>
        <v>0</v>
      </c>
      <c r="K186" s="186" t="s">
        <v>1</v>
      </c>
      <c r="L186" s="190"/>
      <c r="M186" s="191" t="s">
        <v>1</v>
      </c>
      <c r="N186" s="192" t="s">
        <v>38</v>
      </c>
      <c r="O186" s="69"/>
      <c r="P186" s="179">
        <f>O186*H186</f>
        <v>0</v>
      </c>
      <c r="Q186" s="179">
        <v>0</v>
      </c>
      <c r="R186" s="179">
        <f>Q186*H186</f>
        <v>0</v>
      </c>
      <c r="S186" s="179">
        <v>0</v>
      </c>
      <c r="T186" s="180">
        <f>S186*H186</f>
        <v>0</v>
      </c>
      <c r="AR186" s="181" t="s">
        <v>130</v>
      </c>
      <c r="AT186" s="181" t="s">
        <v>185</v>
      </c>
      <c r="AU186" s="181" t="s">
        <v>120</v>
      </c>
      <c r="AY186" s="14" t="s">
        <v>113</v>
      </c>
      <c r="BE186" s="182">
        <f>IF(N186="základná",J186,0)</f>
        <v>0</v>
      </c>
      <c r="BF186" s="182">
        <f>IF(N186="znížená",J186,0)</f>
        <v>0</v>
      </c>
      <c r="BG186" s="182">
        <f>IF(N186="zákl. prenesená",J186,0)</f>
        <v>0</v>
      </c>
      <c r="BH186" s="182">
        <f>IF(N186="zníž. prenesená",J186,0)</f>
        <v>0</v>
      </c>
      <c r="BI186" s="182">
        <f>IF(N186="nulová",J186,0)</f>
        <v>0</v>
      </c>
      <c r="BJ186" s="14" t="s">
        <v>120</v>
      </c>
      <c r="BK186" s="183">
        <f>ROUND(I186*H186,3)</f>
        <v>0</v>
      </c>
      <c r="BL186" s="14" t="s">
        <v>119</v>
      </c>
      <c r="BM186" s="181" t="s">
        <v>304</v>
      </c>
    </row>
    <row r="187" s="1" customFormat="1" ht="16.5" customHeight="1">
      <c r="B187" s="170"/>
      <c r="C187" s="171" t="s">
        <v>216</v>
      </c>
      <c r="D187" s="171" t="s">
        <v>115</v>
      </c>
      <c r="E187" s="172" t="s">
        <v>305</v>
      </c>
      <c r="F187" s="173" t="s">
        <v>306</v>
      </c>
      <c r="G187" s="174" t="s">
        <v>289</v>
      </c>
      <c r="H187" s="175">
        <v>17</v>
      </c>
      <c r="I187" s="176"/>
      <c r="J187" s="175">
        <f>ROUND(I187*H187,3)</f>
        <v>0</v>
      </c>
      <c r="K187" s="173" t="s">
        <v>1</v>
      </c>
      <c r="L187" s="33"/>
      <c r="M187" s="177" t="s">
        <v>1</v>
      </c>
      <c r="N187" s="178" t="s">
        <v>38</v>
      </c>
      <c r="O187" s="69"/>
      <c r="P187" s="179">
        <f>O187*H187</f>
        <v>0</v>
      </c>
      <c r="Q187" s="179">
        <v>0</v>
      </c>
      <c r="R187" s="179">
        <f>Q187*H187</f>
        <v>0</v>
      </c>
      <c r="S187" s="179">
        <v>0</v>
      </c>
      <c r="T187" s="180">
        <f>S187*H187</f>
        <v>0</v>
      </c>
      <c r="AR187" s="181" t="s">
        <v>119</v>
      </c>
      <c r="AT187" s="181" t="s">
        <v>115</v>
      </c>
      <c r="AU187" s="181" t="s">
        <v>120</v>
      </c>
      <c r="AY187" s="14" t="s">
        <v>113</v>
      </c>
      <c r="BE187" s="182">
        <f>IF(N187="základná",J187,0)</f>
        <v>0</v>
      </c>
      <c r="BF187" s="182">
        <f>IF(N187="znížená",J187,0)</f>
        <v>0</v>
      </c>
      <c r="BG187" s="182">
        <f>IF(N187="zákl. prenesená",J187,0)</f>
        <v>0</v>
      </c>
      <c r="BH187" s="182">
        <f>IF(N187="zníž. prenesená",J187,0)</f>
        <v>0</v>
      </c>
      <c r="BI187" s="182">
        <f>IF(N187="nulová",J187,0)</f>
        <v>0</v>
      </c>
      <c r="BJ187" s="14" t="s">
        <v>120</v>
      </c>
      <c r="BK187" s="183">
        <f>ROUND(I187*H187,3)</f>
        <v>0</v>
      </c>
      <c r="BL187" s="14" t="s">
        <v>119</v>
      </c>
      <c r="BM187" s="181" t="s">
        <v>307</v>
      </c>
    </row>
    <row r="188" s="1" customFormat="1" ht="24" customHeight="1">
      <c r="B188" s="170"/>
      <c r="C188" s="171" t="s">
        <v>308</v>
      </c>
      <c r="D188" s="171" t="s">
        <v>115</v>
      </c>
      <c r="E188" s="172" t="s">
        <v>309</v>
      </c>
      <c r="F188" s="173" t="s">
        <v>310</v>
      </c>
      <c r="G188" s="174" t="s">
        <v>311</v>
      </c>
      <c r="H188" s="175">
        <v>1</v>
      </c>
      <c r="I188" s="176"/>
      <c r="J188" s="175">
        <f>ROUND(I188*H188,3)</f>
        <v>0</v>
      </c>
      <c r="K188" s="173" t="s">
        <v>1</v>
      </c>
      <c r="L188" s="33"/>
      <c r="M188" s="177" t="s">
        <v>1</v>
      </c>
      <c r="N188" s="178" t="s">
        <v>38</v>
      </c>
      <c r="O188" s="69"/>
      <c r="P188" s="179">
        <f>O188*H188</f>
        <v>0</v>
      </c>
      <c r="Q188" s="179">
        <v>0</v>
      </c>
      <c r="R188" s="179">
        <f>Q188*H188</f>
        <v>0</v>
      </c>
      <c r="S188" s="179">
        <v>0</v>
      </c>
      <c r="T188" s="180">
        <f>S188*H188</f>
        <v>0</v>
      </c>
      <c r="AR188" s="181" t="s">
        <v>119</v>
      </c>
      <c r="AT188" s="181" t="s">
        <v>115</v>
      </c>
      <c r="AU188" s="181" t="s">
        <v>120</v>
      </c>
      <c r="AY188" s="14" t="s">
        <v>113</v>
      </c>
      <c r="BE188" s="182">
        <f>IF(N188="základná",J188,0)</f>
        <v>0</v>
      </c>
      <c r="BF188" s="182">
        <f>IF(N188="znížená",J188,0)</f>
        <v>0</v>
      </c>
      <c r="BG188" s="182">
        <f>IF(N188="zákl. prenesená",J188,0)</f>
        <v>0</v>
      </c>
      <c r="BH188" s="182">
        <f>IF(N188="zníž. prenesená",J188,0)</f>
        <v>0</v>
      </c>
      <c r="BI188" s="182">
        <f>IF(N188="nulová",J188,0)</f>
        <v>0</v>
      </c>
      <c r="BJ188" s="14" t="s">
        <v>120</v>
      </c>
      <c r="BK188" s="183">
        <f>ROUND(I188*H188,3)</f>
        <v>0</v>
      </c>
      <c r="BL188" s="14" t="s">
        <v>119</v>
      </c>
      <c r="BM188" s="181" t="s">
        <v>312</v>
      </c>
    </row>
    <row r="189" s="11" customFormat="1" ht="22.8" customHeight="1">
      <c r="B189" s="157"/>
      <c r="D189" s="158" t="s">
        <v>71</v>
      </c>
      <c r="E189" s="168" t="s">
        <v>278</v>
      </c>
      <c r="F189" s="168" t="s">
        <v>313</v>
      </c>
      <c r="I189" s="160"/>
      <c r="J189" s="169">
        <f>BK189</f>
        <v>0</v>
      </c>
      <c r="L189" s="157"/>
      <c r="M189" s="162"/>
      <c r="N189" s="163"/>
      <c r="O189" s="163"/>
      <c r="P189" s="164">
        <f>SUM(P190:P195)</f>
        <v>0</v>
      </c>
      <c r="Q189" s="163"/>
      <c r="R189" s="164">
        <f>SUM(R190:R195)</f>
        <v>0</v>
      </c>
      <c r="S189" s="163"/>
      <c r="T189" s="165">
        <f>SUM(T190:T195)</f>
        <v>0</v>
      </c>
      <c r="AR189" s="158" t="s">
        <v>80</v>
      </c>
      <c r="AT189" s="166" t="s">
        <v>71</v>
      </c>
      <c r="AU189" s="166" t="s">
        <v>80</v>
      </c>
      <c r="AY189" s="158" t="s">
        <v>113</v>
      </c>
      <c r="BK189" s="167">
        <f>SUM(BK190:BK195)</f>
        <v>0</v>
      </c>
    </row>
    <row r="190" s="1" customFormat="1" ht="24" customHeight="1">
      <c r="B190" s="170"/>
      <c r="C190" s="171" t="s">
        <v>220</v>
      </c>
      <c r="D190" s="171" t="s">
        <v>115</v>
      </c>
      <c r="E190" s="172" t="s">
        <v>314</v>
      </c>
      <c r="F190" s="173" t="s">
        <v>315</v>
      </c>
      <c r="G190" s="174" t="s">
        <v>182</v>
      </c>
      <c r="H190" s="175">
        <v>520</v>
      </c>
      <c r="I190" s="176"/>
      <c r="J190" s="175">
        <f>ROUND(I190*H190,3)</f>
        <v>0</v>
      </c>
      <c r="K190" s="173" t="s">
        <v>1</v>
      </c>
      <c r="L190" s="33"/>
      <c r="M190" s="177" t="s">
        <v>1</v>
      </c>
      <c r="N190" s="178" t="s">
        <v>38</v>
      </c>
      <c r="O190" s="69"/>
      <c r="P190" s="179">
        <f>O190*H190</f>
        <v>0</v>
      </c>
      <c r="Q190" s="179">
        <v>0</v>
      </c>
      <c r="R190" s="179">
        <f>Q190*H190</f>
        <v>0</v>
      </c>
      <c r="S190" s="179">
        <v>0</v>
      </c>
      <c r="T190" s="180">
        <f>S190*H190</f>
        <v>0</v>
      </c>
      <c r="AR190" s="181" t="s">
        <v>119</v>
      </c>
      <c r="AT190" s="181" t="s">
        <v>115</v>
      </c>
      <c r="AU190" s="181" t="s">
        <v>120</v>
      </c>
      <c r="AY190" s="14" t="s">
        <v>113</v>
      </c>
      <c r="BE190" s="182">
        <f>IF(N190="základná",J190,0)</f>
        <v>0</v>
      </c>
      <c r="BF190" s="182">
        <f>IF(N190="znížená",J190,0)</f>
        <v>0</v>
      </c>
      <c r="BG190" s="182">
        <f>IF(N190="zákl. prenesená",J190,0)</f>
        <v>0</v>
      </c>
      <c r="BH190" s="182">
        <f>IF(N190="zníž. prenesená",J190,0)</f>
        <v>0</v>
      </c>
      <c r="BI190" s="182">
        <f>IF(N190="nulová",J190,0)</f>
        <v>0</v>
      </c>
      <c r="BJ190" s="14" t="s">
        <v>120</v>
      </c>
      <c r="BK190" s="183">
        <f>ROUND(I190*H190,3)</f>
        <v>0</v>
      </c>
      <c r="BL190" s="14" t="s">
        <v>119</v>
      </c>
      <c r="BM190" s="181" t="s">
        <v>316</v>
      </c>
    </row>
    <row r="191" s="1" customFormat="1" ht="24" customHeight="1">
      <c r="B191" s="170"/>
      <c r="C191" s="171" t="s">
        <v>317</v>
      </c>
      <c r="D191" s="171" t="s">
        <v>115</v>
      </c>
      <c r="E191" s="172" t="s">
        <v>318</v>
      </c>
      <c r="F191" s="173" t="s">
        <v>319</v>
      </c>
      <c r="G191" s="174" t="s">
        <v>289</v>
      </c>
      <c r="H191" s="175">
        <v>17</v>
      </c>
      <c r="I191" s="176"/>
      <c r="J191" s="175">
        <f>ROUND(I191*H191,3)</f>
        <v>0</v>
      </c>
      <c r="K191" s="173" t="s">
        <v>1</v>
      </c>
      <c r="L191" s="33"/>
      <c r="M191" s="177" t="s">
        <v>1</v>
      </c>
      <c r="N191" s="178" t="s">
        <v>38</v>
      </c>
      <c r="O191" s="69"/>
      <c r="P191" s="179">
        <f>O191*H191</f>
        <v>0</v>
      </c>
      <c r="Q191" s="179">
        <v>0</v>
      </c>
      <c r="R191" s="179">
        <f>Q191*H191</f>
        <v>0</v>
      </c>
      <c r="S191" s="179">
        <v>0</v>
      </c>
      <c r="T191" s="180">
        <f>S191*H191</f>
        <v>0</v>
      </c>
      <c r="AR191" s="181" t="s">
        <v>119</v>
      </c>
      <c r="AT191" s="181" t="s">
        <v>115</v>
      </c>
      <c r="AU191" s="181" t="s">
        <v>120</v>
      </c>
      <c r="AY191" s="14" t="s">
        <v>113</v>
      </c>
      <c r="BE191" s="182">
        <f>IF(N191="základná",J191,0)</f>
        <v>0</v>
      </c>
      <c r="BF191" s="182">
        <f>IF(N191="znížená",J191,0)</f>
        <v>0</v>
      </c>
      <c r="BG191" s="182">
        <f>IF(N191="zákl. prenesená",J191,0)</f>
        <v>0</v>
      </c>
      <c r="BH191" s="182">
        <f>IF(N191="zníž. prenesená",J191,0)</f>
        <v>0</v>
      </c>
      <c r="BI191" s="182">
        <f>IF(N191="nulová",J191,0)</f>
        <v>0</v>
      </c>
      <c r="BJ191" s="14" t="s">
        <v>120</v>
      </c>
      <c r="BK191" s="183">
        <f>ROUND(I191*H191,3)</f>
        <v>0</v>
      </c>
      <c r="BL191" s="14" t="s">
        <v>119</v>
      </c>
      <c r="BM191" s="181" t="s">
        <v>320</v>
      </c>
    </row>
    <row r="192" s="1" customFormat="1" ht="24" customHeight="1">
      <c r="B192" s="170"/>
      <c r="C192" s="171" t="s">
        <v>321</v>
      </c>
      <c r="D192" s="171" t="s">
        <v>115</v>
      </c>
      <c r="E192" s="172" t="s">
        <v>322</v>
      </c>
      <c r="F192" s="173" t="s">
        <v>323</v>
      </c>
      <c r="G192" s="174" t="s">
        <v>178</v>
      </c>
      <c r="H192" s="175">
        <v>357.11500000000001</v>
      </c>
      <c r="I192" s="176"/>
      <c r="J192" s="175">
        <f>ROUND(I192*H192,3)</f>
        <v>0</v>
      </c>
      <c r="K192" s="173" t="s">
        <v>1</v>
      </c>
      <c r="L192" s="33"/>
      <c r="M192" s="177" t="s">
        <v>1</v>
      </c>
      <c r="N192" s="178" t="s">
        <v>38</v>
      </c>
      <c r="O192" s="69"/>
      <c r="P192" s="179">
        <f>O192*H192</f>
        <v>0</v>
      </c>
      <c r="Q192" s="179">
        <v>0</v>
      </c>
      <c r="R192" s="179">
        <f>Q192*H192</f>
        <v>0</v>
      </c>
      <c r="S192" s="179">
        <v>0</v>
      </c>
      <c r="T192" s="180">
        <f>S192*H192</f>
        <v>0</v>
      </c>
      <c r="AR192" s="181" t="s">
        <v>119</v>
      </c>
      <c r="AT192" s="181" t="s">
        <v>115</v>
      </c>
      <c r="AU192" s="181" t="s">
        <v>120</v>
      </c>
      <c r="AY192" s="14" t="s">
        <v>113</v>
      </c>
      <c r="BE192" s="182">
        <f>IF(N192="základná",J192,0)</f>
        <v>0</v>
      </c>
      <c r="BF192" s="182">
        <f>IF(N192="znížená",J192,0)</f>
        <v>0</v>
      </c>
      <c r="BG192" s="182">
        <f>IF(N192="zákl. prenesená",J192,0)</f>
        <v>0</v>
      </c>
      <c r="BH192" s="182">
        <f>IF(N192="zníž. prenesená",J192,0)</f>
        <v>0</v>
      </c>
      <c r="BI192" s="182">
        <f>IF(N192="nulová",J192,0)</f>
        <v>0</v>
      </c>
      <c r="BJ192" s="14" t="s">
        <v>120</v>
      </c>
      <c r="BK192" s="183">
        <f>ROUND(I192*H192,3)</f>
        <v>0</v>
      </c>
      <c r="BL192" s="14" t="s">
        <v>119</v>
      </c>
      <c r="BM192" s="181" t="s">
        <v>324</v>
      </c>
    </row>
    <row r="193" s="1" customFormat="1" ht="16.5" customHeight="1">
      <c r="B193" s="170"/>
      <c r="C193" s="171" t="s">
        <v>325</v>
      </c>
      <c r="D193" s="171" t="s">
        <v>115</v>
      </c>
      <c r="E193" s="172" t="s">
        <v>326</v>
      </c>
      <c r="F193" s="173" t="s">
        <v>327</v>
      </c>
      <c r="G193" s="174" t="s">
        <v>178</v>
      </c>
      <c r="H193" s="175">
        <v>3214.0349999999999</v>
      </c>
      <c r="I193" s="176"/>
      <c r="J193" s="175">
        <f>ROUND(I193*H193,3)</f>
        <v>0</v>
      </c>
      <c r="K193" s="173" t="s">
        <v>1</v>
      </c>
      <c r="L193" s="33"/>
      <c r="M193" s="177" t="s">
        <v>1</v>
      </c>
      <c r="N193" s="178" t="s">
        <v>38</v>
      </c>
      <c r="O193" s="69"/>
      <c r="P193" s="179">
        <f>O193*H193</f>
        <v>0</v>
      </c>
      <c r="Q193" s="179">
        <v>0</v>
      </c>
      <c r="R193" s="179">
        <f>Q193*H193</f>
        <v>0</v>
      </c>
      <c r="S193" s="179">
        <v>0</v>
      </c>
      <c r="T193" s="180">
        <f>S193*H193</f>
        <v>0</v>
      </c>
      <c r="AR193" s="181" t="s">
        <v>119</v>
      </c>
      <c r="AT193" s="181" t="s">
        <v>115</v>
      </c>
      <c r="AU193" s="181" t="s">
        <v>120</v>
      </c>
      <c r="AY193" s="14" t="s">
        <v>113</v>
      </c>
      <c r="BE193" s="182">
        <f>IF(N193="základná",J193,0)</f>
        <v>0</v>
      </c>
      <c r="BF193" s="182">
        <f>IF(N193="znížená",J193,0)</f>
        <v>0</v>
      </c>
      <c r="BG193" s="182">
        <f>IF(N193="zákl. prenesená",J193,0)</f>
        <v>0</v>
      </c>
      <c r="BH193" s="182">
        <f>IF(N193="zníž. prenesená",J193,0)</f>
        <v>0</v>
      </c>
      <c r="BI193" s="182">
        <f>IF(N193="nulová",J193,0)</f>
        <v>0</v>
      </c>
      <c r="BJ193" s="14" t="s">
        <v>120</v>
      </c>
      <c r="BK193" s="183">
        <f>ROUND(I193*H193,3)</f>
        <v>0</v>
      </c>
      <c r="BL193" s="14" t="s">
        <v>119</v>
      </c>
      <c r="BM193" s="181" t="s">
        <v>328</v>
      </c>
    </row>
    <row r="194" s="1" customFormat="1" ht="24" customHeight="1">
      <c r="B194" s="170"/>
      <c r="C194" s="171" t="s">
        <v>329</v>
      </c>
      <c r="D194" s="171" t="s">
        <v>115</v>
      </c>
      <c r="E194" s="172" t="s">
        <v>330</v>
      </c>
      <c r="F194" s="173" t="s">
        <v>331</v>
      </c>
      <c r="G194" s="174" t="s">
        <v>178</v>
      </c>
      <c r="H194" s="175">
        <v>357.11500000000001</v>
      </c>
      <c r="I194" s="176"/>
      <c r="J194" s="175">
        <f>ROUND(I194*H194,3)</f>
        <v>0</v>
      </c>
      <c r="K194" s="173" t="s">
        <v>1</v>
      </c>
      <c r="L194" s="33"/>
      <c r="M194" s="177" t="s">
        <v>1</v>
      </c>
      <c r="N194" s="178" t="s">
        <v>38</v>
      </c>
      <c r="O194" s="69"/>
      <c r="P194" s="179">
        <f>O194*H194</f>
        <v>0</v>
      </c>
      <c r="Q194" s="179">
        <v>0</v>
      </c>
      <c r="R194" s="179">
        <f>Q194*H194</f>
        <v>0</v>
      </c>
      <c r="S194" s="179">
        <v>0</v>
      </c>
      <c r="T194" s="180">
        <f>S194*H194</f>
        <v>0</v>
      </c>
      <c r="AR194" s="181" t="s">
        <v>119</v>
      </c>
      <c r="AT194" s="181" t="s">
        <v>115</v>
      </c>
      <c r="AU194" s="181" t="s">
        <v>120</v>
      </c>
      <c r="AY194" s="14" t="s">
        <v>113</v>
      </c>
      <c r="BE194" s="182">
        <f>IF(N194="základná",J194,0)</f>
        <v>0</v>
      </c>
      <c r="BF194" s="182">
        <f>IF(N194="znížená",J194,0)</f>
        <v>0</v>
      </c>
      <c r="BG194" s="182">
        <f>IF(N194="zákl. prenesená",J194,0)</f>
        <v>0</v>
      </c>
      <c r="BH194" s="182">
        <f>IF(N194="zníž. prenesená",J194,0)</f>
        <v>0</v>
      </c>
      <c r="BI194" s="182">
        <f>IF(N194="nulová",J194,0)</f>
        <v>0</v>
      </c>
      <c r="BJ194" s="14" t="s">
        <v>120</v>
      </c>
      <c r="BK194" s="183">
        <f>ROUND(I194*H194,3)</f>
        <v>0</v>
      </c>
      <c r="BL194" s="14" t="s">
        <v>119</v>
      </c>
      <c r="BM194" s="181" t="s">
        <v>332</v>
      </c>
    </row>
    <row r="195" s="1" customFormat="1" ht="24" customHeight="1">
      <c r="B195" s="170"/>
      <c r="C195" s="171" t="s">
        <v>333</v>
      </c>
      <c r="D195" s="171" t="s">
        <v>115</v>
      </c>
      <c r="E195" s="172" t="s">
        <v>334</v>
      </c>
      <c r="F195" s="173" t="s">
        <v>335</v>
      </c>
      <c r="G195" s="174" t="s">
        <v>178</v>
      </c>
      <c r="H195" s="175">
        <v>357.11500000000001</v>
      </c>
      <c r="I195" s="176"/>
      <c r="J195" s="175">
        <f>ROUND(I195*H195,3)</f>
        <v>0</v>
      </c>
      <c r="K195" s="173" t="s">
        <v>1</v>
      </c>
      <c r="L195" s="33"/>
      <c r="M195" s="177" t="s">
        <v>1</v>
      </c>
      <c r="N195" s="178" t="s">
        <v>38</v>
      </c>
      <c r="O195" s="69"/>
      <c r="P195" s="179">
        <f>O195*H195</f>
        <v>0</v>
      </c>
      <c r="Q195" s="179">
        <v>0</v>
      </c>
      <c r="R195" s="179">
        <f>Q195*H195</f>
        <v>0</v>
      </c>
      <c r="S195" s="179">
        <v>0</v>
      </c>
      <c r="T195" s="180">
        <f>S195*H195</f>
        <v>0</v>
      </c>
      <c r="AR195" s="181" t="s">
        <v>119</v>
      </c>
      <c r="AT195" s="181" t="s">
        <v>115</v>
      </c>
      <c r="AU195" s="181" t="s">
        <v>120</v>
      </c>
      <c r="AY195" s="14" t="s">
        <v>113</v>
      </c>
      <c r="BE195" s="182">
        <f>IF(N195="základná",J195,0)</f>
        <v>0</v>
      </c>
      <c r="BF195" s="182">
        <f>IF(N195="znížená",J195,0)</f>
        <v>0</v>
      </c>
      <c r="BG195" s="182">
        <f>IF(N195="zákl. prenesená",J195,0)</f>
        <v>0</v>
      </c>
      <c r="BH195" s="182">
        <f>IF(N195="zníž. prenesená",J195,0)</f>
        <v>0</v>
      </c>
      <c r="BI195" s="182">
        <f>IF(N195="nulová",J195,0)</f>
        <v>0</v>
      </c>
      <c r="BJ195" s="14" t="s">
        <v>120</v>
      </c>
      <c r="BK195" s="183">
        <f>ROUND(I195*H195,3)</f>
        <v>0</v>
      </c>
      <c r="BL195" s="14" t="s">
        <v>119</v>
      </c>
      <c r="BM195" s="181" t="s">
        <v>336</v>
      </c>
    </row>
    <row r="196" s="11" customFormat="1" ht="22.8" customHeight="1">
      <c r="B196" s="157"/>
      <c r="D196" s="158" t="s">
        <v>71</v>
      </c>
      <c r="E196" s="168" t="s">
        <v>337</v>
      </c>
      <c r="F196" s="168" t="s">
        <v>338</v>
      </c>
      <c r="I196" s="160"/>
      <c r="J196" s="169">
        <f>BK196</f>
        <v>0</v>
      </c>
      <c r="L196" s="157"/>
      <c r="M196" s="162"/>
      <c r="N196" s="163"/>
      <c r="O196" s="163"/>
      <c r="P196" s="164">
        <f>P197</f>
        <v>0</v>
      </c>
      <c r="Q196" s="163"/>
      <c r="R196" s="164">
        <f>R197</f>
        <v>0</v>
      </c>
      <c r="S196" s="163"/>
      <c r="T196" s="165">
        <f>T197</f>
        <v>0</v>
      </c>
      <c r="AR196" s="158" t="s">
        <v>80</v>
      </c>
      <c r="AT196" s="166" t="s">
        <v>71</v>
      </c>
      <c r="AU196" s="166" t="s">
        <v>80</v>
      </c>
      <c r="AY196" s="158" t="s">
        <v>113</v>
      </c>
      <c r="BK196" s="167">
        <f>BK197</f>
        <v>0</v>
      </c>
    </row>
    <row r="197" s="1" customFormat="1" ht="24" customHeight="1">
      <c r="B197" s="170"/>
      <c r="C197" s="171" t="s">
        <v>339</v>
      </c>
      <c r="D197" s="171" t="s">
        <v>115</v>
      </c>
      <c r="E197" s="172" t="s">
        <v>340</v>
      </c>
      <c r="F197" s="173" t="s">
        <v>341</v>
      </c>
      <c r="G197" s="174" t="s">
        <v>178</v>
      </c>
      <c r="H197" s="175">
        <v>1321.405</v>
      </c>
      <c r="I197" s="176"/>
      <c r="J197" s="175">
        <f>ROUND(I197*H197,3)</f>
        <v>0</v>
      </c>
      <c r="K197" s="173" t="s">
        <v>1</v>
      </c>
      <c r="L197" s="33"/>
      <c r="M197" s="193" t="s">
        <v>1</v>
      </c>
      <c r="N197" s="194" t="s">
        <v>38</v>
      </c>
      <c r="O197" s="195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AR197" s="181" t="s">
        <v>119</v>
      </c>
      <c r="AT197" s="181" t="s">
        <v>115</v>
      </c>
      <c r="AU197" s="181" t="s">
        <v>120</v>
      </c>
      <c r="AY197" s="14" t="s">
        <v>113</v>
      </c>
      <c r="BE197" s="182">
        <f>IF(N197="základná",J197,0)</f>
        <v>0</v>
      </c>
      <c r="BF197" s="182">
        <f>IF(N197="znížená",J197,0)</f>
        <v>0</v>
      </c>
      <c r="BG197" s="182">
        <f>IF(N197="zákl. prenesená",J197,0)</f>
        <v>0</v>
      </c>
      <c r="BH197" s="182">
        <f>IF(N197="zníž. prenesená",J197,0)</f>
        <v>0</v>
      </c>
      <c r="BI197" s="182">
        <f>IF(N197="nulová",J197,0)</f>
        <v>0</v>
      </c>
      <c r="BJ197" s="14" t="s">
        <v>120</v>
      </c>
      <c r="BK197" s="183">
        <f>ROUND(I197*H197,3)</f>
        <v>0</v>
      </c>
      <c r="BL197" s="14" t="s">
        <v>119</v>
      </c>
      <c r="BM197" s="181" t="s">
        <v>342</v>
      </c>
    </row>
    <row r="198" s="1" customFormat="1" ht="6.96" customHeight="1">
      <c r="B198" s="52"/>
      <c r="C198" s="53"/>
      <c r="D198" s="53"/>
      <c r="E198" s="53"/>
      <c r="F198" s="53"/>
      <c r="G198" s="53"/>
      <c r="H198" s="53"/>
      <c r="I198" s="131"/>
      <c r="J198" s="53"/>
      <c r="K198" s="53"/>
      <c r="L198" s="33"/>
    </row>
  </sheetData>
  <autoFilter ref="C125:K197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BEELI-JAN\User</dc:creator>
  <cp:lastModifiedBy>BEELI-JAN\User</cp:lastModifiedBy>
  <dcterms:created xsi:type="dcterms:W3CDTF">2019-07-04T14:14:29Z</dcterms:created>
  <dcterms:modified xsi:type="dcterms:W3CDTF">2019-07-04T14:14:30Z</dcterms:modified>
</cp:coreProperties>
</file>